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545" firstSheet="4" activeTab="4"/>
  </bookViews>
  <sheets>
    <sheet name="BAKAA" sheetId="1" r:id="rId1"/>
    <sheet name="MIRADI_NJE YA BAJETI" sheetId="2" r:id="rId2"/>
    <sheet name="SWASH-WASH" sheetId="3" r:id="rId3"/>
    <sheet name="BOOST" sheetId="4" r:id="rId4"/>
    <sheet name="RUZUKU_SERIKALI KUU" sheetId="5" r:id="rId5"/>
    <sheet name="JIMBO - CDCF" sheetId="6" r:id="rId6"/>
    <sheet name="ELIMU BILA MALIPO" sheetId="7" r:id="rId7"/>
    <sheet name="SEQUIP" sheetId="8" r:id="rId8"/>
    <sheet name="UNICEF" sheetId="9" r:id="rId9"/>
    <sheet name="HSBF" sheetId="10" r:id="rId10"/>
    <sheet name="GAVI" sheetId="11" r:id="rId11"/>
    <sheet name="Nutrition International" sheetId="12" r:id="rId12"/>
    <sheet name="Global Fund" sheetId="13" r:id="rId13"/>
    <sheet name="TASAF" sheetId="14" r:id="rId14"/>
    <sheet name="OWN SOURCE" sheetId="15" r:id="rId15"/>
  </sheets>
  <definedNames>
    <definedName name="_xlnm.Print_Titles" localSheetId="0">'BAKAA'!$3:$4</definedName>
    <definedName name="_xlnm.Print_Titles" localSheetId="3">'BOOST'!$3:$4</definedName>
    <definedName name="_xlnm.Print_Titles" localSheetId="9">'HSBF'!$2:$3</definedName>
    <definedName name="_xlnm.Print_Titles" localSheetId="1">'MIRADI_NJE YA BAJETI'!$4:$5</definedName>
    <definedName name="_xlnm.Print_Titles" localSheetId="14">'OWN SOURCE'!$2:$3</definedName>
    <definedName name="_xlnm.Print_Titles" localSheetId="4">'RUZUKU_SERIKALI KUU'!$2:$3</definedName>
    <definedName name="_xlnm.Print_Titles" localSheetId="2">'SWASH-WASH'!$3:$4</definedName>
    <definedName name="_xlnm.Print_Titles" localSheetId="13">'TASAF'!$2:$3</definedName>
    <definedName name="_xlnm.Print_Titles" localSheetId="8">'UNICEF'!$3:$4</definedName>
  </definedNames>
  <calcPr fullCalcOnLoad="1"/>
</workbook>
</file>

<file path=xl/sharedStrings.xml><?xml version="1.0" encoding="utf-8"?>
<sst xmlns="http://schemas.openxmlformats.org/spreadsheetml/2006/main" count="1647" uniqueCount="747">
  <si>
    <t>NA</t>
  </si>
  <si>
    <t>JINA LA MRADI</t>
  </si>
  <si>
    <t>LENGO LA MRADI</t>
  </si>
  <si>
    <t>UTEKELEZAJI</t>
  </si>
  <si>
    <t>FEDHA ZILIZOIDHINISHWA</t>
  </si>
  <si>
    <t>FEDHA ZILIZOTOLEWA</t>
  </si>
  <si>
    <t>FEDHA ILIYOTUMIKA</t>
  </si>
  <si>
    <t>BAKAA</t>
  </si>
  <si>
    <t>MAELEZO</t>
  </si>
  <si>
    <t>SRWSSP - SWASH</t>
  </si>
  <si>
    <t>Kufanya usimamizi shirikishi katika ujenzi wa matundu ya vyoo kupitia mradi wa SWASH</t>
  </si>
  <si>
    <t>Kuboresha mazingira ya kujifunza na kufundishia</t>
  </si>
  <si>
    <t>Kazi imefanyika</t>
  </si>
  <si>
    <t>JUMLA SRWSSP - SWASH</t>
  </si>
  <si>
    <t>MIRADI YA MAENDELEO  MWAKA 2022/2023</t>
  </si>
  <si>
    <t>Ujenzi wa vyoo Matundu 17 na Miundombinu ya kunawia mikono Shule ya Msingi Nambeleketela</t>
  </si>
  <si>
    <t>SRWSSP - WASH</t>
  </si>
  <si>
    <t>JUMLA SRWSSP - WASH</t>
  </si>
  <si>
    <t>MRADI WA BOOST</t>
  </si>
  <si>
    <t>RUZUKU KUTOKA SERIKALI KUU</t>
  </si>
  <si>
    <t>JUMLA RUZUKU KUTOKA SERIKALI KUU</t>
  </si>
  <si>
    <t>Kuwezesha ujenzi wa nyumba za Wakuu wa Idara Makao Makuu ya Halmashauri - Mkunwa</t>
  </si>
  <si>
    <t>Kuwezesha ujenzi wa nyumba ya Mkurugenzi Mtendaji</t>
  </si>
  <si>
    <t>Kuwezesha ukamailishaji ujenzi wa jengo la Utawala Makao Makuu ya Halmashauri-Mkunwa</t>
  </si>
  <si>
    <t>Ukamilishaji wa maboma ya madarasa 2 shule ya Msingi Mailikumi</t>
  </si>
  <si>
    <t>Ukamilishaji wa boma la darasa shule ya msingi Miuta</t>
  </si>
  <si>
    <t>Ukamilishaji wa boma la darasa shule ya msingi Mnyundo</t>
  </si>
  <si>
    <t>Ukamilishaji wa boma la darasa shule ya msingi Nanyani</t>
  </si>
  <si>
    <t>Ukamilishaji wa boma la darasa shule ya msingi Tumaini</t>
  </si>
  <si>
    <t>Ukamilishaji wa boma la darasa shule ya msingi Nanyati</t>
  </si>
  <si>
    <t>Ukamilishaji wa maboma ya madarasa 2 shule ya Msingi Michenji</t>
  </si>
  <si>
    <t>Ukamilishaji wa Maboma shule za msingi</t>
  </si>
  <si>
    <t>Ukamilishaji wa maboma ya madarasa 2 shule ya Msingi Minyembe</t>
  </si>
  <si>
    <t>Ujenzi wa Jengo la Utawala na nyumba za watumishi</t>
  </si>
  <si>
    <t xml:space="preserve">Ujenzi wa chumba kimoja cha darasa shule ya Msingi Msangamkuu </t>
  </si>
  <si>
    <t>Ujenzi wa chumba kimoja cha darasa shule ya Msingi Kitere</t>
  </si>
  <si>
    <t>Ujenzi wa chumba kimoja cha darasa shule ya Msingi Ziwani</t>
  </si>
  <si>
    <t>Ujenzi wa chumba kimoja cha darasa shule ya Msingi Nanguruwe</t>
  </si>
  <si>
    <t>Ujenzi wa chumba kimoja cha darasa shule ya Msingi Libobe</t>
  </si>
  <si>
    <t>Ujenzi wa chumba kimoja cha darasa shule ya Msingi Muungano</t>
  </si>
  <si>
    <t>Ujenzi wa chumba kimoja cha darasa shule ya Msingi Chemchem</t>
  </si>
  <si>
    <t>Ujenzi wa chumba kimoja cha darasa shule ya Msingi Kitunguli</t>
  </si>
  <si>
    <t>Ujenzi wa chumba kimoja cha darasa shule ya Msingi Madimba</t>
  </si>
  <si>
    <t>Ujenzi wa nyumba ya walimu (2 in 1) shule ya msingi Nanyani</t>
  </si>
  <si>
    <t>Ujenzi wa nyumba ya walimu (2 in 1) shule ya msingi Nakada</t>
  </si>
  <si>
    <t>Ujenzi wa nyumba ya walimu (2 in 1) shule ya msingi Mnete</t>
  </si>
  <si>
    <t>Ujenzi wa nyumba za walimu</t>
  </si>
  <si>
    <t>Ukamilishaji wa Bweni la wanafunzi</t>
  </si>
  <si>
    <t>Ununuzi wa vifaa tiba vya afya ya kinywa na macho katika hospitali ya Halmashauri - Nanguruwe</t>
  </si>
  <si>
    <t>Ununuzi wa vifaa tiba kwa ajili ya matumizi ya Zahanati katika Halmashauri</t>
  </si>
  <si>
    <t xml:space="preserve">Ununuzi wa vifaa tiba kwa ajili ya matumizi ya Vituo vya Afya Kilambo, Mahurunga na Kitere katika </t>
  </si>
  <si>
    <t>Uboreshaji wa huduma za afya kwa wagonjwa wa nje na ndani (OPD na IPD)</t>
  </si>
  <si>
    <t>Uboreshaji wa makazi ya walimu katika Halmashauri</t>
  </si>
  <si>
    <t>Jumla Miradi ya Mfuko wa jimbo</t>
  </si>
  <si>
    <t>Miradi ya Mfuko wa jimbo (CDCF)</t>
  </si>
  <si>
    <t>Kuwezesha utekelezaji wa miradi katika Vijiji kupitia Mfuko wa kuchochea Maendeleo ya Jimbo</t>
  </si>
  <si>
    <t>ELIMU BILA MALIPO</t>
  </si>
  <si>
    <t>Kuwezesha malipo ya fidia ya Ada (School Fees Compensation) kwa shule za Sekondari</t>
  </si>
  <si>
    <t>Kuwezesha kugharamia huduma ya chakula (School Meals) kwa wanafunzi wa bweni katika shule ya sekondari Mustafa Sabodo</t>
  </si>
  <si>
    <t>Miradi wa SEQUIP</t>
  </si>
  <si>
    <t>Jumla Mradi wa SEQUIP</t>
  </si>
  <si>
    <t>MIRADI YA MAPATO YA NDANI (OWN SOURCE)</t>
  </si>
  <si>
    <t>JUMLA YA MIRADI YA MAPATO YA NDANI</t>
  </si>
  <si>
    <t>Kuwezesha utoaji wa mikopo kwa vikundi vya kiuchumi vya Vijana</t>
  </si>
  <si>
    <t xml:space="preserve">Kuwezesha utoaji wa mikopo kwa vikundi vya kiuchumi vya Wanawake </t>
  </si>
  <si>
    <t>Kuwezesha utoaji wa mikopo kwa vikundi vya kiuchumi vya watu wenye ulemavu</t>
  </si>
  <si>
    <t>Kuwezesha ujenzi wa nyumba ya mtumishi shule ya sekondari Chekeleni</t>
  </si>
  <si>
    <t>Kuchonga barabara Km 5 eneo la Makao Makuu ya Halmashauri na Km 5 eneo la viwanja Pemba Mvita</t>
  </si>
  <si>
    <t>Kuendeleza ujenzi wa miundombinu ya Kituo cha Afya Mkunwa ili kianze kutoa huduma</t>
  </si>
  <si>
    <t>Kuwezesha uandaaji na uwasilishaji wa Mpango na Bajeti ya Halmashauri kwa mwaka wa fedha 2023/2024</t>
  </si>
  <si>
    <t>Kuwezesha uandaaji na uwasilishji wa taarifa ya Hesabu kwa Kamati ya Bunge ya ukaguzi wa Hesabu za Serikali za Mitaa (LAAC)</t>
  </si>
  <si>
    <t>Kuwezesha kuandaa Mpango Mkakati wa Halmashauri (Strategic Plan)</t>
  </si>
  <si>
    <t>Kufanya ufuatiliaji na usimamizi wa miradi ya maendeleo katika Halmashauri</t>
  </si>
  <si>
    <t>MIPANGO, TAKWIMU NA UFUATILIAJI</t>
  </si>
  <si>
    <t>KILIMO/MIFUGO NA UVUVI</t>
  </si>
  <si>
    <t>ELIMU SEKONDARI</t>
  </si>
  <si>
    <t>ARDHI NA MALIASILI</t>
  </si>
  <si>
    <t>MAENDELEO YA JAMII - MFUKO WA WANAWAKE, VIJANA NA WATU WENYE ULEMAVU</t>
  </si>
  <si>
    <t>Jumla Ndogo</t>
  </si>
  <si>
    <t>Usafishaji wa maeneo ya Hospitali Nanguruwe, Kituo cha Afya Mkunwa na stendi ya daladala tarajiwa Msijute umefanyika</t>
  </si>
  <si>
    <t>Kazi ya usafishaji wa maeneo haya imefanyika</t>
  </si>
  <si>
    <t xml:space="preserve">Maafisa wawili wamehudhuria mafunzo ya O &amp; OD iliyoboreshwa </t>
  </si>
  <si>
    <t>Mafunzo yametolewa na Chuo cha Serikali za Mitaa Hombolo</t>
  </si>
  <si>
    <t>Kazi haijafanyika</t>
  </si>
  <si>
    <t>MIRADI YA BAKAA KWA MWAKA WA FEDHA 2021/2022</t>
  </si>
  <si>
    <t>Kuwezesha mazingira mazuri ya kujifunzia na kujifundishia</t>
  </si>
  <si>
    <t>MRADI WA UNICEF</t>
  </si>
  <si>
    <t>Kuwezesha mazingira mazuri ya mtoto</t>
  </si>
  <si>
    <t>MRADI WA TASAF</t>
  </si>
  <si>
    <t>Kuwezesha shughuli za TASAF</t>
  </si>
  <si>
    <t>JUMLA YA FEDHA ZA TASAF</t>
  </si>
  <si>
    <t>Kuboresha mazingira ya utoaji wa huduma bora za afya</t>
  </si>
  <si>
    <t>JUMLA KUU YA MIRADI YA  BAKAA MWAKA 2021/2022</t>
  </si>
  <si>
    <t>MRADI YA UNICEF</t>
  </si>
  <si>
    <t>Kufanya manunuzi ya seti 5 za vifaa vya office.</t>
  </si>
  <si>
    <t>Kuongeza idadi ya watoto wenye umri chini ya miaka .mitano wanaopata vitambulisho</t>
  </si>
  <si>
    <t>Kuwezesha kufanyika kwa PPM katika ofisi ya mratibu wa RITA ifikapo juni 2023</t>
  </si>
  <si>
    <t>Kuongeza idadi ya watoto wenye umri chini ya miaka mitano wanaopata vitambulisho.</t>
  </si>
  <si>
    <t>Kuwawezesha wafanyakazi 2 kukusanya fomu za watoto chini ya umri wa miaka 5 katika mfumo kwa siku 10 kwa mwezi ifikapo Juni 2023</t>
  </si>
  <si>
    <t>Kufanya ufuatiliaji na utembeleaji  wa kila robo mwaka mara 5 kwa makundi ya wazazi (Parenting group) ifikapo juni 2023</t>
  </si>
  <si>
    <t>Kuwezesha mazingia mazuri kwa makundi ya wazazi</t>
  </si>
  <si>
    <t>Kuwezesha mafunzo ya siku 1 kuhuhu usajili wa watoto wa chini ya umri wa miaka 5 na upatikanaji wa takwimu kwa 32  HFS na watendaji wa kata 21 ifikapo juni 2023</t>
  </si>
  <si>
    <t>Kuwezesha kikao cha kamati ya Wilaya ya kupinga ukatili wa wanawake na watoto kwa kila robo mwaka ifikapo Juni 2023</t>
  </si>
  <si>
    <t>Kuwezesha uelewa wa ulinzi wa wanawake na watoto.</t>
  </si>
  <si>
    <t>Kuwezesha ufuatiliaji na usikilizaji wa kezi 60 za watoto wanaohitaji huduma, msaada na ulinzi ifikapo juni 2023</t>
  </si>
  <si>
    <t>Kuwezesha ulinzi wa watoto.</t>
  </si>
  <si>
    <t>Kufanya mafunzo elekezi ya siku 4 kwa familia 10  zinazoaminiwa (additional fit families) kutunza watoto wahitaji ifikapo Juni 2023</t>
  </si>
  <si>
    <t>Kuwezesha mafunzo jumuishi ya timu ya Wilaya ya MHPSS.</t>
  </si>
  <si>
    <t>Kuwezesha uelewa wa ulinzi wa wanawake na watoto</t>
  </si>
  <si>
    <t>Kuwezesha mafunzo ya siku 3 kwa visanduku vya uzuni na furaha (sad and happy boxes) kwa shule 30 ifikapo Juni 2023</t>
  </si>
  <si>
    <t>Kufanya mafunzo ya siku 4 kuwezesha kuundwa kwa makundi ya wazazi (Parenting groups ) kwa kata 11 ifikapo Juni 2023</t>
  </si>
  <si>
    <t>Kuwezesha usimamizi na ufuatiliaji wa siku 10 kila robo mwaka kwa 31 HFS na kata 21 kwa usajili wa watoto wanaozaliwa chini ya miaka 5  ifikapo juni 2023</t>
  </si>
  <si>
    <t>Kuwezesha ulinzi wa watoto</t>
  </si>
  <si>
    <t>Kuwezesha WCPC ya wilaya kutembelea NPA,VAWC katika kata 21 na vijiji 110 ifikapo juni 2023</t>
  </si>
  <si>
    <t>Kuwezesha manunuzi na ugawaji wa boksi 100 za huzuni na furaha ifikapo juni 2023</t>
  </si>
  <si>
    <t>Kuwezesha ustawi wa jamii</t>
  </si>
  <si>
    <t>Kufanya mafunzo ya siku 5 na viongozi wa dini,viongozi wa kimila na jamii katika kata 21 ifikapo Juni 2023</t>
  </si>
  <si>
    <t>Kufanya ufatiliaji kwa walimu na wazazi 60 kwa shule 30 kila robo mwaka ifikapo juni 2023</t>
  </si>
  <si>
    <t>Kuwezesha mazingira mazuri ya malezi ya watoto</t>
  </si>
  <si>
    <t>JUMLA MIRADI YA UNICEF</t>
  </si>
  <si>
    <t>FEDHA ZILIZOTUMIKA</t>
  </si>
  <si>
    <t>MFUKO WA PAMOJA WA AFYA (HSBF)</t>
  </si>
  <si>
    <t>CHMT</t>
  </si>
  <si>
    <t>Kuwezesha kuprint vitabu 10 vya IMCI ifikapo juni 2023</t>
  </si>
  <si>
    <t>Kuboresha utoaji wa huduma bora kwa jamii</t>
  </si>
  <si>
    <t>Kuwezesha upimaji wa afya mashuleni siku 5 kila robo  kwa wanafunzi 100 kwa shule 5 za msingi ifikapo juni 2023</t>
  </si>
  <si>
    <t>Kufanya upimaji wa TB kwa siku 5 kila robo mwaka katika kata 6 ifikapo juni 2023</t>
  </si>
  <si>
    <t xml:space="preserve">Kufanya uchunguzi kwa siku 3 kwa wagonjwa  wenye trachoma katika jamiii ifikapo juni 2023. </t>
  </si>
  <si>
    <t>Kuwezesha kununua kwa lita 2000 za lavarcides ifikapo juni 2023</t>
  </si>
  <si>
    <t>Kuwezesha kununua vifaa 10 kwa ajili ya lavarcide fumigation ifikapo juni 2023</t>
  </si>
  <si>
    <t>Kuboresha utoaji wa huduma bora za afya katika Halmashauri</t>
  </si>
  <si>
    <t>Kuwezesha fumigation  kwa siku 10 katika mazalia 63  ya mbu ifikapo juni 2023</t>
  </si>
  <si>
    <t>Kuwezesha kila robo kufanyika afya ya clinic (Oral health clinicI to 3 HFs (kitere,Mahurunga na Dihimba)</t>
  </si>
  <si>
    <t>Jumla CHMT</t>
  </si>
  <si>
    <t>HOSPITALI YA WILAYA</t>
  </si>
  <si>
    <t>Kuwezesha utoaji wa elimu afya na magonjwa shule 10 za msingi na shule 5 za sekondari kila robo mwaka ifikapo juni 2023</t>
  </si>
  <si>
    <t>Kuwezesha utoaji elimu ya afya kwa RCH kuhusu mimba za mapema,maandalizi ya kujifungua na uzazi wa mpango</t>
  </si>
  <si>
    <t>Kufanya manunuzi ya vifaa vya maabara na  Madawa (2 kits of medicines)</t>
  </si>
  <si>
    <t>Kufanya kikao cha utambulisho na uwajibikaji kwa wafanyakazi 15  ifikapo juni 2023</t>
  </si>
  <si>
    <t>Kuwezesha kufanyika kwa kikao 1 cha wafanyakazi wa afya kila robo</t>
  </si>
  <si>
    <t>Kuwezesha ununuzi wa kit 20 kwa idara ya trakoma ifikapo juni 2023</t>
  </si>
  <si>
    <t>Kufanya manunuzi ya kit 2000 za madawa,vifaa vya madawa kila robo mwaka ifika juni 2023</t>
  </si>
  <si>
    <t>Kuwezesha wafanyakazi 2 kukusanya na kuingiza takwimu za MTUHA katika mfumo wa DHIS2  siku 3 kila robo</t>
  </si>
  <si>
    <t>Kufanya matengenezo vifaa vya madawa mara 2 kwa mwaka ifikapo juni 2023</t>
  </si>
  <si>
    <t>Kuwezesha mafunzo kwa wafanyakazi 15 kuhusu kugundua dalili za kifua kikuu</t>
  </si>
  <si>
    <t>Kuwezesha ununuzi wa madawa na vifsaa vya macho katika hospitali ya wilaya</t>
  </si>
  <si>
    <t>Kuwezesha uchangiaji wa damu unit 180 kila robo ifikapo juni 2023</t>
  </si>
  <si>
    <t>Kufanya rufaa kwa wagojwa 100 kutoka katika zahanati  kwenda hospitali ya Wilaya na Mkoa.</t>
  </si>
  <si>
    <t>Kufanya ukaguzi na matengenezo ya magari</t>
  </si>
  <si>
    <t>Kufanya manunuzi ya vifaa 10 vya kuzuia moto na vilipuzi.</t>
  </si>
  <si>
    <t>Kuwezesha ugawaji wa vidonge vya Vitamini A na minyoo ifikapo juni 2023</t>
  </si>
  <si>
    <t xml:space="preserve">Jumla Hospitali ya Wilaya </t>
  </si>
  <si>
    <t>VITUO VYA AFYA</t>
  </si>
  <si>
    <t>Kusaidia ununuzi wa 1000 kits za madawa na vifaa ifikapo juni 2023</t>
  </si>
  <si>
    <t>Kuwezesha uandaaji wa mpango na bajeti wa mwaka 2023-2024 ifikapo juni 2023</t>
  </si>
  <si>
    <t>Kuwezesha wagonjwa kupewa rufaa kutoka kituo cha afya hadi hospitali ya wilaya na mkoa</t>
  </si>
  <si>
    <t xml:space="preserve">Kusadia kufanya matengenezo ya vifaa vya ICT na mfumo (GoTHOMIS) ifikapo juni 2023  </t>
  </si>
  <si>
    <t>Kusaidia kujaza mtungi wa gesi kila mwezi ifikapo juni 2023</t>
  </si>
  <si>
    <t>Kufanya majadiliano ya vifo vitokanavyo na uzazi na watoto wachanga</t>
  </si>
  <si>
    <t xml:space="preserve">Kusaidia kuprinti na kutoa kopi kwa kesi za  STI zilizochunguzwa na utunzaji wa vitabu </t>
  </si>
  <si>
    <t>Kusaidia upimaji(Screening)  ya kansa katika zahaniti na jamii</t>
  </si>
  <si>
    <t>Kusaidia upatikanaji wa huduma ya VIKOBA (mobile services) katika  jamii iliyokuwa vigumu kufikika kwa urahisi</t>
  </si>
  <si>
    <t>Kusaidia kufanyika outreach katika zahanati/jamii kwa mwezi kuhusu uzazi wa mpango</t>
  </si>
  <si>
    <t>Kusaidia HRH kutoa huduma ya afya</t>
  </si>
  <si>
    <t>Kusaidia kuingiza katika mfumo wa DHIS2,eLMIS na 15HMIS taarifa za HF na R&amp;R siku 2 kila mwezi</t>
  </si>
  <si>
    <t>Kufanyika kwa vikao vya Martenal  na perinatal audits kila robo</t>
  </si>
  <si>
    <t>Kuwezesha matengenezo ya vifaa 50 vya madawa</t>
  </si>
  <si>
    <t>Khusaidia kuhamasisha vikao vya siku 2 juu ya umuhimu wa unyonyeshaji mtoto ndani ya saa moja baadaya kuzaliwa</t>
  </si>
  <si>
    <t>Kusaidia ugawaji wa vitamini A na minyoo</t>
  </si>
  <si>
    <t>Kusaidia kuprinti na kutoa kopi iongozo  ya IMCI ifikapo juni 2023</t>
  </si>
  <si>
    <t>Kusaidia matengenezo ya ammbulence kila robo mwaka</t>
  </si>
  <si>
    <t>Kusaidia matengenezo ya jenereta</t>
  </si>
  <si>
    <t>Kusaidia Matengenezo ya laundry machine</t>
  </si>
  <si>
    <t>Kuwezesha rufaa kwa wagojwa  kutoka katika vituo vya afya  kwenda hospitali ya Wilaya na Mkoa.ifikapo juni 2023</t>
  </si>
  <si>
    <t>Kuwezesha vituo afya kuandaa mpango kwa mwaka wa fedha 2023-2024 ifikapo juni 2023</t>
  </si>
  <si>
    <t>Kusaidia uhamasishaji wa  uchangiaji wa damu kwa hiari 1000 units siku 3 kila robo mwaka</t>
  </si>
  <si>
    <t>Kusaidia kufanyika kwa kikao cha wafanyakazi 1 kila robo</t>
  </si>
  <si>
    <t>Jumla Vituo vya Afya</t>
  </si>
  <si>
    <t>ZAHANATI</t>
  </si>
  <si>
    <t>Kufanya manunuzi ya dawa, vitendanishi na vifaa tiba katika Zahanati 28 kwa kila robo</t>
  </si>
  <si>
    <t>Kufanya huduma ya VIKOBA katika maeneo ambayo ni vigumu kufikika kwa uraisi katika zahanati 28</t>
  </si>
  <si>
    <t>Kuwezesha usafirishaji wa HVL sample katika Hospitali ya wilaya</t>
  </si>
  <si>
    <t>Kuwezesha gharama za uendeshaji ofisi</t>
  </si>
  <si>
    <t>Kuwezesha mikutano ya MPDSR</t>
  </si>
  <si>
    <t>Kuwezesha kuelimisha jamii kuhusu uzazi wa mpango kila robo mwaka</t>
  </si>
  <si>
    <t>Kuwezesha kufanya matengenezo vifaa tiba katika Zahanati 28</t>
  </si>
  <si>
    <t>Kusambaza chanjo mara  kwa mwezi katika vijiji visivyofikika kwa urahisi.</t>
  </si>
  <si>
    <t>kujaza mitungi ya gesi kwa ajili ya majokofu ya chanjo</t>
  </si>
  <si>
    <t>Kuwezesha majadiliano kuhusu vifo vya watoto wachanga</t>
  </si>
  <si>
    <t>Kufanya upimaji wa macho watoto kwa shule za msingi kwa kila robo mwaka</t>
  </si>
  <si>
    <t>Kuwezesha  jamii kuhusu dalili za kifua kikuu</t>
  </si>
  <si>
    <t>Kufanya upimaji wa vinywa kwa wanafunzi wa shule za msingi kwa kila robo mwaka</t>
  </si>
  <si>
    <t xml:space="preserve">Kuwezesha kila robo mwaka  HFGs kukutana na wajumbe </t>
  </si>
  <si>
    <t xml:space="preserve">Kuwezesha kuprint vitabu  11HMIS kwa HF </t>
  </si>
  <si>
    <t>Kufanya kampeini ya ugawaji wa vidonge vya Vitamini A na minyoo</t>
  </si>
  <si>
    <t>Kuwezwesha kufanya manunuzi ya vifaa vya usafi</t>
  </si>
  <si>
    <t xml:space="preserve">Kufanya mapitio na uchambuzi wa takwimu za afya katika kikao cha CHMT na wasimamizi wa vituo vya kutolea huduma </t>
  </si>
  <si>
    <t>Kuwezesha kujaza takwimu za MTUHA kila mwezi</t>
  </si>
  <si>
    <t>Kuwezesha kutengeneza mpango wa mwaka 2022/2023 wa zahanati</t>
  </si>
  <si>
    <t>Jumla Zahanati</t>
  </si>
  <si>
    <t>Jumla Kuu Mfuko wa Pamoja wa Afya (HSBF)</t>
  </si>
  <si>
    <t>Kuwezesha ulipaji wa bili ya umeme katika chumba cha kuhifadhia cha chanjo ngazi ya Wilaya</t>
  </si>
  <si>
    <t xml:space="preserve">Kuwezesha kutoa huduma ya Mkoba kila robo mwaka katika maeneo magumu kufikika </t>
  </si>
  <si>
    <t>Kuwezesha manunuzi ya samani za Ofisi ya DVS</t>
  </si>
  <si>
    <t>Kuwezesha usambazaji wa chanjo katika vituo 31 vya kutolea huduma za Afya</t>
  </si>
  <si>
    <t>Kuwezesha matengenezo ya majokofu ya kuhifadhia chanjo mbalimbali</t>
  </si>
  <si>
    <t>Kufanya kikao cha mapitio ya takwimu kwa wakuu wa vituo vya kutolea huduma za Afya kila robo mwaka</t>
  </si>
  <si>
    <t>Kuwezesha ukusanyaji na uingizaji wa taarifa katika mfumo wa TIMR kwa watumishi 33 kila robo mwaka</t>
  </si>
  <si>
    <t>Kuwezesha matengenezo ya gari linalosambaza chanjo katika vituo vya kutolea huduma za Afya</t>
  </si>
  <si>
    <t>JUMLA YA MRADI WA GAVI</t>
  </si>
  <si>
    <t>Fedha hazijatolewa</t>
  </si>
  <si>
    <t xml:space="preserve"> MRADI WA GAVI</t>
  </si>
  <si>
    <t>Mradi wa Nutrtion International</t>
  </si>
  <si>
    <t>Jumla Mradi wa Nutrtion International</t>
  </si>
  <si>
    <t>Kufanya usimamizi na ukaguzi wa matumizi chumvi yenye madini joto katika mashamba 35, maduka na kutoa elimu ya umuhimu wa matumizi ya chumvi yenye madini joto</t>
  </si>
  <si>
    <t>Kuboresha afya ya jamii kwa kutumia chumvi yenye madini joto</t>
  </si>
  <si>
    <t>Programu ya Global Fund</t>
  </si>
  <si>
    <t>Jumla Programu ya Global Fund</t>
  </si>
  <si>
    <t>Kuwezesha kufanya ufuatiliaji, usimamizi na uhamasishaji kuhusu afua za Lishe katika vituo 31 vya kutolea huduma za Afya</t>
  </si>
  <si>
    <t xml:space="preserve">Kuwezesha utoaji wa ruzuku ya uendeshaji wa shule za msingi 69 (Capitation Grant) </t>
  </si>
  <si>
    <t xml:space="preserve">Kuwezesha utoaji wa ruzuku ya uendeshaji wa shule za sekondari 19 (Capitation Grant) </t>
  </si>
  <si>
    <t>Kuwezesha malipo ya posho ya madaraka kwa Walimu Wakuu 69 na Waratibu Elimu Kata 21 (Responsibility Allowance)</t>
  </si>
  <si>
    <t>Kuwezesha malipo ya posho ya madaraka kwa Wakuu wa Shule 19 (Responsibility Allowance)</t>
  </si>
  <si>
    <t>Kuwezesha kugharamia huduma ya chakula (School Meals) kwa wanafunzi wa wenye mahitaji maalum katika shule za msingi 69</t>
  </si>
  <si>
    <t>Kuwezesha ufanyikaji mitihani ya Taifa ya kuhitimu Darasa la VII katika shule 69</t>
  </si>
  <si>
    <t>Kuwezesha ufanyikaji mitihani ya Taifa ya Darasa la IV katika shule za msingi  69</t>
  </si>
  <si>
    <t>Kuwezesha ufanyikaji mitihani ya kuhitimu elimu ya sekondari (Kidato cha nne) katika shule za sekondari 19</t>
  </si>
  <si>
    <t>Kuwezesha ufanyikaji mitihani ya Kidato cha pili katika shule za sekondari 19</t>
  </si>
  <si>
    <t>Mitihani imefanyika kwa mafanikio</t>
  </si>
  <si>
    <t>Mitihani imefanyika</t>
  </si>
  <si>
    <t>Fedha za ruzuku ya uendeshaji shule zimetolewa</t>
  </si>
  <si>
    <t>Malipo ya posho ya madaraka yamefanyika</t>
  </si>
  <si>
    <t>Malipo ya fidia ya ada yamefanyika</t>
  </si>
  <si>
    <t>Malipo yamefanyika</t>
  </si>
  <si>
    <t>Uboreshaji wa utoaji wa elimu</t>
  </si>
  <si>
    <t>Kuongeza kiwango cha ufaulu katika Halmashauri</t>
  </si>
  <si>
    <t>Uboreshaji wa makazi ya walimu</t>
  </si>
  <si>
    <t>Uboreshaji wa utoaji huduma kwa wananchi</t>
  </si>
  <si>
    <t>Uboreshaji wa huduma za ugani kwa wakulima</t>
  </si>
  <si>
    <t xml:space="preserve">Kuwezesha Kamati ya Lishe kufanya vikao kila robo. </t>
  </si>
  <si>
    <t>Kuimarisha afua za lishe katika Halmashauri</t>
  </si>
  <si>
    <t>Kufanya mafunzo elekezi ya siku 1 kwa watoa huduma za afya ngazi vituo kuhusu utoaji wa huduma za lishe RCH.</t>
  </si>
  <si>
    <t>Kupunguza vifo vya akina mama wajawazito na watoto chini ya umri wa miaka mitano</t>
  </si>
  <si>
    <t>Kutoa elimu ya lishe katika wiki ya unyonyeshaji Duniani katika vituo  31 vya kutolea huduma ya afya ya baba, mama na mtoto(RCH)</t>
  </si>
  <si>
    <t>Kuwawezesha watoa huduma za afya ngazi ya jamii(WAJA) kukusanya takwimu za Lishe za kila robo.</t>
  </si>
  <si>
    <t>Kufanya manunuzi ya seti 1 ya kifaa cha kupima Ukondefu(muac tape) na solution za kupimia madini joto katika chumvi.</t>
  </si>
  <si>
    <t>Kufanya manunuzi ya vibao vya kupimia urefu watoto chini ya miaka mitano.</t>
  </si>
  <si>
    <t>Kufanya manunuzi ya  maziwa (mbadala)makavu kwa ajili ya watoto wachanga ambao wamefiwa na mama zao kabla ya kutimiza miezi sita.</t>
  </si>
  <si>
    <t>computa mpakato imenunuliwa.</t>
  </si>
  <si>
    <t>kufanya kikao cha awali cha mpango wa lishe wilaya.</t>
  </si>
  <si>
    <t>Kuimarisha afua za lishe katika sekta mtambuka za halmashauri.</t>
  </si>
  <si>
    <t>kushiriki kikao cha tathimini mkataba wa lishe ngazi ya mkoa.</t>
  </si>
  <si>
    <t>Kuimarisha afua za lishe katika ngazi zote.</t>
  </si>
  <si>
    <t>kupima hali ya lishe na upimaji wa sampuli za chumvi katika shule 89 za msingi na sekondari.</t>
  </si>
  <si>
    <t>Kuimarisha afua za lishe kwa vijana balehe.</t>
  </si>
  <si>
    <t>kufanya ukaguzi katika mashamba ya chumvi 34 na maduka 200 ya vyakula.</t>
  </si>
  <si>
    <t>kuimarisha matumizi ya chumvi yenye madini joto kwa jamii.</t>
  </si>
  <si>
    <t>kununua bundle la kuingiza taarifa za lishe kwenye mfumo.</t>
  </si>
  <si>
    <t>kuboresha uingizaji wa taarifa za lishe kwa ufanisi.</t>
  </si>
  <si>
    <t>kutoa copy na print rejesta za lishe</t>
  </si>
  <si>
    <t>kuboresha upatikanaji wa taarifa za lishe kwa wakati.</t>
  </si>
  <si>
    <t>kushiriki mkutano wa mkataba wa lishe ngazi ya taifa.</t>
  </si>
  <si>
    <t>AFUA ZA LISHE</t>
  </si>
  <si>
    <t>Jumla ujenzi wa Kituo cha Afya</t>
  </si>
  <si>
    <t>Ujenzi wa mialo ya kuuzia samaki katika Vijiji vya Msimbati na Naumbu</t>
  </si>
  <si>
    <t>Fedha hizi zimetumika kugharamia uendeshaji mitihani ya mock</t>
  </si>
  <si>
    <t>Fedha hizi zitarejeshwa kupitia makusanyo ya Mfuko wa Elimu</t>
  </si>
  <si>
    <t>Usimamizi na ufuatiliaji wa miradi ya maendeleo umefanyika</t>
  </si>
  <si>
    <t xml:space="preserve">UTEKELEZAJI </t>
  </si>
  <si>
    <t xml:space="preserve">FEDHA ZILIZOIDHINISHWA </t>
  </si>
  <si>
    <t>FEDHA ILIYOTOLEWA</t>
  </si>
  <si>
    <t xml:space="preserve">FEDHA ILIYOTUMIKA </t>
  </si>
  <si>
    <t>MAELEZO/                 MAONI</t>
  </si>
  <si>
    <t>Mpango wa kunusuru kaya maskini kata ya  Ndumbwe</t>
  </si>
  <si>
    <t>Uhawilishaji wa fedha kwa walengwa ili kupunguza umaskini katika kaya</t>
  </si>
  <si>
    <t>Uhawilishaji wa fedha kwa kaya zilizopo kwenye mpango wa TASAF umefanyika</t>
  </si>
  <si>
    <t>Mpango wa kunusuru kaya maskini kata ya Kitere</t>
  </si>
  <si>
    <t>Uhawilisha wa fedha kwa walengwa ili kupunguza umaskini katika kaya</t>
  </si>
  <si>
    <t>Mpango wa kunusuru kaya maskini kata ya Dihimba</t>
  </si>
  <si>
    <t>Mpango wa kunusuru kaya maskini Kata ya Mahurunga</t>
  </si>
  <si>
    <t>Mpango wa kunusuru kaya maskini kata ya  Naumbu</t>
  </si>
  <si>
    <t>Mpango wa kunusuru kaya maskini kata ya Libobe</t>
  </si>
  <si>
    <t>Mpango wa kunusuru kaya maskini kata ya Mayanga</t>
  </si>
  <si>
    <t>Mpango wa kunusuru kaya maskini kata ya Mkunwa</t>
  </si>
  <si>
    <t>Mpango wa kunusuru kaya maskini kata ya Madimba</t>
  </si>
  <si>
    <t>Mpango wa kunusuru kaya maskini kata ya Mbawala.</t>
  </si>
  <si>
    <t>Mpango wa kunusuru kaya maskini kata ya Lipwidi.</t>
  </si>
  <si>
    <t>Mpango wa kunusuru kaya maskini kata ya Msangamkuu</t>
  </si>
  <si>
    <t>Uhawilishaji fedha kwa walengwa ili kupunguza umaskini katika kaya</t>
  </si>
  <si>
    <t>Mpango wa kunusuru kaya maskini kata ya Nalingu</t>
  </si>
  <si>
    <t>Mpango wa kunusuru kaya maskini kata ya Mpapura</t>
  </si>
  <si>
    <t>Mpango wa kunusuru kaya maskini kata ya  Msimbati</t>
  </si>
  <si>
    <t>Mpango wa kunusuru kaya maskini kata ya Moma</t>
  </si>
  <si>
    <t>Mpango wa kunusuru kaya maskini kata ya  Mangopachanne</t>
  </si>
  <si>
    <t>Mpango wa kunusuru kaya maskini kata ya  Tangazo</t>
  </si>
  <si>
    <t>Mpango wa kunusuru kaya maskini kata ya  Ziwani</t>
  </si>
  <si>
    <t>Mpango wa kunusuru kaya maskini kata ya  Muungano</t>
  </si>
  <si>
    <t>Mpango wa kunusuru kaya maskini kata ya  Nanguruwe</t>
  </si>
  <si>
    <t xml:space="preserve">Kuwezesha kufanya usimamizi na ufuatiliaji wa shughuli za malipo kwa walengwa  wa mpango </t>
  </si>
  <si>
    <t>Kazi ya usimamizi na ufuatiliaji imefanyika.</t>
  </si>
  <si>
    <t>Usimamizi na ufuatiliaji wa malipo kwa walengwa umefanyika</t>
  </si>
  <si>
    <t>Kuwezesha kufanya aibuaji wa miradi ya kutoa ajira za muda katika vijiji 35.</t>
  </si>
  <si>
    <t>Kufanya uibuaji wa miradi ya kutoa ajira za muda kwa walengwa wa mpango.</t>
  </si>
  <si>
    <t>Uibuaji wa miradi  katika vijiji 35 umefanyika</t>
  </si>
  <si>
    <t>Kuwezesha uundaji wa Vikundi vya kuweka akiba na kuwekeza kwa walengwa wa kaya masikini katika vijiji 37.</t>
  </si>
  <si>
    <t>Kufanya zoezi la uundaji wa vikundi vya kuweka akiba na kuwekeza</t>
  </si>
  <si>
    <t xml:space="preserve">Zoezi za uundaji wa vikundi limefanyika  katika vijiji 37. </t>
  </si>
  <si>
    <t>vikundi 118 vya kuweka Akiba na Kuwekeza  vimeundwa.</t>
  </si>
  <si>
    <t>kuwezesha  kufanya mafunzo kwa kamati ya usimamizi ya mradi (CMC)  katika vijiji 94</t>
  </si>
  <si>
    <t xml:space="preserve">kufanya zoezi la mafunzo kwa CMC katika vijiji 94. </t>
  </si>
  <si>
    <t>Mafunzo yamefanyika kwa CMC  katika vijiji 94</t>
  </si>
  <si>
    <t>Mafunzo yamefanyika</t>
  </si>
  <si>
    <t>JUMLA KUU</t>
  </si>
  <si>
    <t>Kuwezesha utekelezaji wa miradi ya kusaidia kaya maskini (TASAF)</t>
  </si>
  <si>
    <t>Kuwezesha utekelezaji wa shughuli za kinga ya mama na mtoto</t>
  </si>
  <si>
    <t>MAPATO YA NDANI</t>
  </si>
  <si>
    <t>Ukamilishaji wa vyumba vya madarasa shule za sekondari</t>
  </si>
  <si>
    <t>MPANGO WA TEA</t>
  </si>
  <si>
    <t>Ukamilishaji ujenzi wa vyumba vya madarasa shule ya msingi Chemchem</t>
  </si>
  <si>
    <t>CHAKULA CHA WANAFUNZI (SCHOOL MEALS)</t>
  </si>
  <si>
    <t>FIDIA YA ADA</t>
  </si>
  <si>
    <t>Kuwezesha malipo ya fidia ya ada kwa wanafunzi wa shule za sekondari</t>
  </si>
  <si>
    <t>MRADI WA UJENZI WA MIUNDOMBINU HOSPITALI YA NANGURUWE</t>
  </si>
  <si>
    <t>Kuwezesha ukamilishaji ujenzi wa Zahanati Kijiji cha Likonde</t>
  </si>
  <si>
    <t>Kuwezesha ukamilishaji ujenzi wa Zahanati Kijiji cha Mbuo</t>
  </si>
  <si>
    <t>Kuboresha utoaji wa huduma za afya kwa wananchi</t>
  </si>
  <si>
    <t>LANES</t>
  </si>
  <si>
    <t xml:space="preserve">JUMLA - LANES </t>
  </si>
  <si>
    <t>MPANGO LIPA KULINGANA NA MATOKEO (EP4R)</t>
  </si>
  <si>
    <t>Ukamilishaji wa ujenzi wa matundu 24 ya vyoo shule ya msingi Chemchem</t>
  </si>
  <si>
    <t>Kuwezesha ukamilishaji ujenzi wa vyumba 2 vya madarasa shule ya msingi Mkubiru</t>
  </si>
  <si>
    <t>MIRADI YA MAENDELEO  ILIYOPOKELEWA NJE YA BAJETI MWAKA 2022/2023</t>
  </si>
  <si>
    <t>FEDHA ZA RUZUKU KUTOKASERIKALI KUU</t>
  </si>
  <si>
    <t>Ujenzi wa vyumba 2  vya madarasa  shule  ya Sekondari Madimba</t>
  </si>
  <si>
    <t>Ujenzi wa Chumba 1 cha darasa shule  ya Sekondari Mahurunga</t>
  </si>
  <si>
    <t>Ujenzi wa vyumba 2 vya madarasa  shule ya Sekondari Umoja B</t>
  </si>
  <si>
    <t>Ujenzi wa chumba 1 cha darasa  shule ya Sekondari Msimbati</t>
  </si>
  <si>
    <t>JUMLA YA FEDHA ZA RUZUKU ZA SERIKALI KUU</t>
  </si>
  <si>
    <t>HOSPITALI YA NANGURUWE</t>
  </si>
  <si>
    <t>Kusaidia matengenezo ya viyoyozi 5 (Air condition)</t>
  </si>
  <si>
    <t>Kusaidia ununuzi wa shajala</t>
  </si>
  <si>
    <t>Kufanya manunuzi ya dawa, vitendanishi na vifaa tiba kwa kila robo mwaka</t>
  </si>
  <si>
    <t>Kuwezesha upimaji wa ugonjwa wa kansa</t>
  </si>
  <si>
    <t xml:space="preserve">Kusaidia uandaaji wa taarifa za robo </t>
  </si>
  <si>
    <t>Kufanya manunuzi  ya lita 250 za petroli kwa genereta za Hospitali</t>
  </si>
  <si>
    <t>Kusaidia matengenezo ya gari ya wagonjwa (Ambulance)</t>
  </si>
  <si>
    <t>Kufanya manunuzi ya vifaa vya mfumo wa GoTHOMIS</t>
  </si>
  <si>
    <t>Kufanya ukarabati wa miundombinu ya njia(walkways),maji na umeme</t>
  </si>
  <si>
    <t>Kufanya manunuzi ya kits 50 za madawa,vifaa vya madawa</t>
  </si>
  <si>
    <t>Kufanya manunuzi  ya lita 250 za petroli kwa genereta kwa ajili ya wagonjwa wa rufaa</t>
  </si>
  <si>
    <t>Kusaidia gharama za uendeshaji wa ofisi</t>
  </si>
  <si>
    <t>Kusaidia ununuzi wa mizani ya uzito</t>
  </si>
  <si>
    <t>GLOBAL FUND</t>
  </si>
  <si>
    <t>Kufanya manunuzi ya dawa, vitendanishi na vifaa tiba kwa kila robo mwaka katika zahanati ya Msijute</t>
  </si>
  <si>
    <t>Kufanya manunuzi ya dawa, vitendanishi na vifaa tiba kwa kila robo mwaka katika zahanati ya Msimbati</t>
  </si>
  <si>
    <t>Kusaidia ujazaji wa gesi katika mitungi kwa ajili ya chanjo kila mwezi</t>
  </si>
  <si>
    <t>Kufanya manunuzi ya dawa, vitendanishi na vifaa tiba kwa kila robo mwaka katika zahanati ya Msangamkuu</t>
  </si>
  <si>
    <t>Kufanya manunuzi ya dawa, vitendanishi na vifaa tiba kwa kila robo mwaka katika zahanati ya Mpapura</t>
  </si>
  <si>
    <t>JUMLA KUU GLOBAL FUND</t>
  </si>
  <si>
    <t>UJENZI WA ZAHANATI</t>
  </si>
  <si>
    <t>UJENZI WA VYUMBA VYA MADARASA  (UVIKO 19 - IMF)</t>
  </si>
  <si>
    <t>Kuwezesha ukamilishaji wa ujenzi wa vyumba vya madarasa shule za Sekondari ya Msimbati, Ndumbwe, Mahurunga, Kitere na Chekeleni.</t>
  </si>
  <si>
    <t>Kuwezesha utoaji wa Posho ya madaraka (responsility allowance) kwa shule za Msingi 12 za Chemchem, Imekuwa, Kilambo, Lyowa, Madimba, Mitambo, Miuta, Mkutimango, Mnyundo, Msimbati, Nambeleketela na Namuhi pamoja na shule ya Sekondari Umoja B.</t>
  </si>
  <si>
    <t xml:space="preserve">POSHO YA MADARAKA (RESPONSIBILITY ALLOWANCE) KWA WAKUU WA SHULE, WALIMU WAKUU NA MAAFISA ELIMU KATA </t>
  </si>
  <si>
    <t>Ukamilishaji wa vyumba vya madarasa shule shikizi za Mwatehi na Mihembe</t>
  </si>
  <si>
    <t>Kuwezesha ulipaji wa deni Mfuko wa Wanawake, Vijana na Watu wenye Ulemavu</t>
  </si>
  <si>
    <t>Kuwezesha vikundi vya ujasiliamali kuogeza vipato</t>
  </si>
  <si>
    <t>Fedha imepelekwa kwenye akaunti ya wanawake na Vijana.</t>
  </si>
  <si>
    <t>RUZUKU YA UENDESHAJI WA SHULE - CAPITATION</t>
  </si>
  <si>
    <t>Kuwezesha utoaji wa ruzuku ya uendeshaji wa shule za Sekondari.</t>
  </si>
  <si>
    <t xml:space="preserve">Kuwezesha utoaji wa ruzuku ya uendeshaji wa shule za msingi. </t>
  </si>
  <si>
    <t>Kuwezesha utoaji wa chakula cha wanafunzi wenye mahitaji maalum katika shule za Msingi</t>
  </si>
  <si>
    <t>Kuwezesha utoaji wa chakula kwa wanafunzi wa bweni shule za Sekondari.</t>
  </si>
  <si>
    <t>Kuwezesha ujenzi wa vyumba 2 vya madarasa na matundu ya vyoo shule ya Msingi Mnomo</t>
  </si>
  <si>
    <t>Kuwezesha ukamilishaji ujenzi wa miundombinu ya shule za Sekondari</t>
  </si>
  <si>
    <t>Kuwezesha ukamilishaji ujenzi wa miundombinu ya shule mpya ya Sekondari Mkunwa</t>
  </si>
  <si>
    <t>UJENZI WA MIUNDOMBINU YA SHULE MPYA YA SEKONDARI MKUNWA - SEQUIP</t>
  </si>
  <si>
    <t>Jumla Kuu</t>
  </si>
  <si>
    <t>Fedha zimefanyiwa mabadiliko na sasa zitatumika kununua eneo kwa ajili ya ujenzi wa nyumba za Watumishi.</t>
  </si>
  <si>
    <t>Ujenzi wa eneo la maegesho ya magari,</t>
  </si>
  <si>
    <t>Kuwezesha kuongeza mapato ya ndani ya Halmashauri.</t>
  </si>
  <si>
    <t>Kuwa na mpango na bajeti kwa mwaka 2023/2024.</t>
  </si>
  <si>
    <t>Kuwa na taarifa za LAAC kwa mwaka 2023/2024</t>
  </si>
  <si>
    <t>Kuwa na Mpango Mkakati wa Halmashauri.</t>
  </si>
  <si>
    <t>Ubora wa miradi ilingane na thamani ya fedha iliyotumika.</t>
  </si>
  <si>
    <t>Fedha hazijapokelewa.</t>
  </si>
  <si>
    <t>Kuboresha mazingira mazuri ya kujifunza na kufundishia.</t>
  </si>
  <si>
    <t>kikao  cha kamati ya lishe  wilaya na tathimini ya mkataba wa lishe wilaya vimekaliwa,</t>
  </si>
  <si>
    <t>Manunuzi yamefanyika</t>
  </si>
  <si>
    <t>kufanya manunuzi ya compyuta mpakato kwa ajili ya kuingiza taarifa za lishe kwenye mfumo.</t>
  </si>
  <si>
    <t>Ujenzi utafanyika fedha zikipatikana</t>
  </si>
  <si>
    <t>Mkutano umefanyika</t>
  </si>
  <si>
    <t>Kuboresha utoaji wa huduma bora za afya</t>
  </si>
  <si>
    <t>Kutoa huduma kwa jamii</t>
  </si>
  <si>
    <t>Kuboresha huduma bora ya afya kwa jamii</t>
  </si>
  <si>
    <t>+</t>
  </si>
  <si>
    <t>Kuwezesha ujenzi wa bweni la wanafunzi wenye mahitaji maalum shule ya Msingi Nanguruwe</t>
  </si>
  <si>
    <t>Elimu Msingi</t>
  </si>
  <si>
    <t>Elimu Sekondari</t>
  </si>
  <si>
    <t>MRADI WA MMES</t>
  </si>
  <si>
    <t>Mikopo imetolewa kwa vikundi 7 vya vijana</t>
  </si>
  <si>
    <t>Mikopo imetolewa kwa vikundi 2 vya watu wenye ulemavu</t>
  </si>
  <si>
    <t>Ununuzi umefanyika</t>
  </si>
  <si>
    <t>Ukamilishaji wa sekondari ya miwindi</t>
  </si>
  <si>
    <t>Kuboresha mazingira ya kusoma na kujifunza</t>
  </si>
  <si>
    <t>Hatua ya upauaji inaendelea</t>
  </si>
  <si>
    <t>Kusaidia ujenzi wa jengo Maternity ward  kituo cha afya Mkunwa</t>
  </si>
  <si>
    <t>Kuboresha mazingira ya utoaji wa huduma bora ya afya</t>
  </si>
  <si>
    <t>Mpango mkakati wa Halmashauri unaendelea kuandaliwa</t>
  </si>
  <si>
    <t>Mpango mkakati unaendelea kuandaliwa</t>
  </si>
  <si>
    <t>Kusaidia ukarabati wa chumba cha darasa Shule ya msingi Nambeleketela</t>
  </si>
  <si>
    <t>Kazi imefanyika na imekamilika</t>
  </si>
  <si>
    <t>Wanafunzi wanasoma na kujifunza</t>
  </si>
  <si>
    <t>Ujenzi wa nyumba ya watumishi wa afya kituo cha afya Mkunwa</t>
  </si>
  <si>
    <t>Hatua ya umaliziaji inaendelea</t>
  </si>
  <si>
    <t>Ujenzi wa chumba 1 umekamilika</t>
  </si>
  <si>
    <t>Ujenzi wa vyumba 2 umekamilika</t>
  </si>
  <si>
    <t>Ujenzi wa vyumba 3 umekamilika</t>
  </si>
  <si>
    <t>Ujenzi wa vyumba 2 umekamilika umekamilika</t>
  </si>
  <si>
    <t>Ujenzi wa chumba 2 umekamilika</t>
  </si>
  <si>
    <t>Ujenzi wa vyumba 3 vya madarasa  shule  ya Sekondari Msangamkuu</t>
  </si>
  <si>
    <t>Ujenzi wa vyumba 4 vya madarasa  shule ya Sekondari Ziwani</t>
  </si>
  <si>
    <t>Ujenzi wa vyumba 4  umekamilika</t>
  </si>
  <si>
    <t>Ujenzi wa vyumba 2  shule ya Sekondari Mbawala</t>
  </si>
  <si>
    <t>Ujenzi wa vyumba  2 umekamilika</t>
  </si>
  <si>
    <t>Ujenzi wa vyumba 2 vya madarasa  shule   ya Sekondari Ndumbwe</t>
  </si>
  <si>
    <t>Ujenzi umekamilikja</t>
  </si>
  <si>
    <t>Kuwezesha kufanya usimamizi na ufuatiliaji wa shughuli za malipo kwa walengwa  wa mpango katika ngazi ya vijiji.</t>
  </si>
  <si>
    <t>Kuwezesha kufanya zoezi la uhakiki wa Walemavu katika kaya zilizopo kwenye mpango.</t>
  </si>
  <si>
    <t>Kufanya zoezi la uhakiki wa Walemavu katika vijiji 94.</t>
  </si>
  <si>
    <t>Zoezi la uhakiki wa Walemavu limefanyika katika 94.</t>
  </si>
  <si>
    <t>Zoezi la uhakiki wa Walemavu limefanyika.</t>
  </si>
  <si>
    <t>Kuwezesha kufanya ufuatiliaji na usimamizi wa miradi ya ajira za muda katika vijiji 89.</t>
  </si>
  <si>
    <t>Kufanya ufuatiliaji na usimamizi wa miradi ya ajira za muda katika vijiji 89.</t>
  </si>
  <si>
    <t>Utekelezaji umefanyika</t>
  </si>
  <si>
    <t>Jumla kuu</t>
  </si>
  <si>
    <t>Ununuzi wa mafuta umefanyika</t>
  </si>
  <si>
    <t>kazi imefanyika</t>
  </si>
  <si>
    <t>Wanafunzi wamepata chakula</t>
  </si>
  <si>
    <t>wanafunzi wamepata chakula</t>
  </si>
  <si>
    <t>Ujenzi wa vyumba 2vya madarasa  shule ya Sekondari Tangazo</t>
  </si>
  <si>
    <t>Ujenzi umekamilika</t>
  </si>
  <si>
    <t>Kuwezesha ujenzi wa matundu ya vyoo 24 shule ya msingi Tangazo</t>
  </si>
  <si>
    <t>Fedha zimetumika</t>
  </si>
  <si>
    <t>Matengenezo yamefanyika</t>
  </si>
  <si>
    <t>Ununuzi wa dawa,vitendanishi na vifaa tiba umefanyika</t>
  </si>
  <si>
    <t>Upimaji umefanyika</t>
  </si>
  <si>
    <t>Kuwezesha ujenzi wa matundu  ya choo 24 shule ya msingi Kilombelo</t>
  </si>
  <si>
    <t>Kuwezesha ujenzi wa  matundu ya vyoo 24  shule ya msingi Mnomo</t>
  </si>
  <si>
    <t>Mikopo imetolewa kwa vikundi 2 vya wanawake</t>
  </si>
  <si>
    <t>Kuweshesha ununuzi/ utengezezaji wa Makasha ya kuwekea fedha na nyaraka za Vikundi 118 vya Kuweka akiba vya Walengwa.</t>
  </si>
  <si>
    <t>Kufanya manunuzi/ utengenezaji wa Makasha 118 ya kuwekea fedha na nyaraka za vikundi vya Walengwa</t>
  </si>
  <si>
    <t>Utekelezaji umefanyika Zahanati imekamilika</t>
  </si>
  <si>
    <t>Fedha imetumika</t>
  </si>
  <si>
    <t>Vyumba vya madarasa vimekamilika</t>
  </si>
  <si>
    <t>Hatua ya umaliziaji imekamilika  na wanafunzi wanasoma</t>
  </si>
  <si>
    <t>Uwekaji wa malumalu,maji,umeme na hatua zingine za umaliziaji wa miundombinu</t>
  </si>
  <si>
    <t>Kuwezesha ununuzi wa mbegu bora za kilimo</t>
  </si>
  <si>
    <t>Mbegu wamepewa wakulima</t>
  </si>
  <si>
    <t>Ununuzi wa mbegu za alizeti  na ufuta umefanyika</t>
  </si>
  <si>
    <t>Kazi imefanyika uandaaji bajeti na kuwasilisha Dodoma</t>
  </si>
  <si>
    <t>Upimaji katika maneneo ya viongozi umefanyika</t>
  </si>
  <si>
    <t>Ununuzi wa bati umefanyika</t>
  </si>
  <si>
    <t>Darasa limekamilika</t>
  </si>
  <si>
    <t xml:space="preserve">Ujenzi wa vyumba vya madarasa shule za msingi kongwe </t>
  </si>
  <si>
    <t>Kusaidia umaliziaji wa vyoo shule ya sekondari Moma</t>
  </si>
  <si>
    <t>Kusaidia umaliziaji wa jengo la utawala Mkunwa</t>
  </si>
  <si>
    <t>Kuboresha mazingira ya kufanyia kazi</t>
  </si>
  <si>
    <t>Ununuzi wa madirisha umefanyika</t>
  </si>
  <si>
    <t>Ujenzi upo hatua ya umaliziaji kwa jengo la mbele hatua za upakaji rangi,uwekaji fremu za madirisha na milango na jengo la nyuma umwagaji zege la juu</t>
  </si>
  <si>
    <t>kazi ya uwasilishaji imefanyika</t>
  </si>
  <si>
    <t>Vyumba vya madarasa vinatumika</t>
  </si>
  <si>
    <t>Vyumba vya madarasa vinatumika.</t>
  </si>
  <si>
    <t>Shughuli za kinga ya mama na mtoto zimefanyika</t>
  </si>
  <si>
    <t>Ukamilishaji wa ujenzi wa vyumba vya madarasa umefanyika.</t>
  </si>
  <si>
    <t>Kufanya ukarabati wa chumba cha darasa shule ya msingi Nambeleketela.</t>
  </si>
  <si>
    <t>Ukarabati wa chumba kimoja cha darasa umekamilika.</t>
  </si>
  <si>
    <t>Chumba cha darasa kinatumika</t>
  </si>
  <si>
    <t>Malipo kwenye vikundi yamefanyika.</t>
  </si>
  <si>
    <t>Madarasa yanatumika.</t>
  </si>
  <si>
    <t>Matundu ya vyoo yanatumika.</t>
  </si>
  <si>
    <t>Ruzuku ya uendeshaji wa shule imetolewa.</t>
  </si>
  <si>
    <t>Fedha hizi zimetumika katika uendeshaji wa shule.</t>
  </si>
  <si>
    <t>Chakula kwa wanafunzi wenye mahitaji maalum kimetolewa.</t>
  </si>
  <si>
    <t>Chakula kwa wanafunzi wa bweni kimetolewa.</t>
  </si>
  <si>
    <t>Chakula kimetumika na wanafunzi wenye mahitaji maaalum.</t>
  </si>
  <si>
    <t>Chakula kimetumika na wanafunzi wa bweni.</t>
  </si>
  <si>
    <t>Vyumba 2 vya madarasa na matundu ya vyoo yanatumika.</t>
  </si>
  <si>
    <t>Kuwezesha ukamilishaji ujenzi wa madarasa ya shule ya msingi Kitunguli</t>
  </si>
  <si>
    <t>vyumba vya madarasa vinatumika.</t>
  </si>
  <si>
    <t>Kuwezesha ukamilishaji ujenzi wa madarasa ya shule ya msingi Msijute</t>
  </si>
  <si>
    <t>Ujenzi upo hatua ya ukamilishaji.</t>
  </si>
  <si>
    <t>kazi za ujenzi zinaendelea.</t>
  </si>
  <si>
    <t>Ujenzi wa madarasa, maabara, vyoo, maktaba na jengo la Utawala umefanyika.</t>
  </si>
  <si>
    <t>Viyoyozi zinatumika.</t>
  </si>
  <si>
    <t>Kits 50 zimenunuliwa na kutumika.</t>
  </si>
  <si>
    <t>Mizani ya uzito imenunuliwa.</t>
  </si>
  <si>
    <t>Mizani inatumika.</t>
  </si>
  <si>
    <t>Ununuzi umefanyika.</t>
  </si>
  <si>
    <t>Mfumo unatumika</t>
  </si>
  <si>
    <t>Dawa, vitendanishi na vifaa tiba vinatumika.</t>
  </si>
  <si>
    <t>Shughuli za uendeshaji ofisi zinaendelea.</t>
  </si>
  <si>
    <t>Ujenzi wa chumba 1 umekamilika.</t>
  </si>
  <si>
    <t>Chumba cha darasa kinatumika.</t>
  </si>
  <si>
    <t>Uboreshaji wa mazingira ya kuishi kwa Mkurugenzi Mtendaji wa Halamshauri</t>
  </si>
  <si>
    <t>Uboreshaji wa mazingira ya kuishi kwa Wakuu wa Divisheni na Vitengo</t>
  </si>
  <si>
    <t>Ukamilishaji wa ujenzi wa Mabweni mawili ya wanafunzi shule ya sekondari Kisiwa</t>
  </si>
  <si>
    <t>Ukamilishaji ujenzi wa bweni la wanafunzi shule ya sekondari Libobe</t>
  </si>
  <si>
    <t>Kusaidia miradi ya maendeleo iliyoanzishwa na Jamiii katika Jimbo</t>
  </si>
  <si>
    <t>Shughuli za uendeshaji shule zimefanyika.</t>
  </si>
  <si>
    <t>Walimu Wakuu na Maafisa Elimu kata wamelipwa posho zao.</t>
  </si>
  <si>
    <t>Wakuu wa Shule wamelipwa posho zao.</t>
  </si>
  <si>
    <t>Shughuli za kawaida za uendeshaji shule zimefanyika.</t>
  </si>
  <si>
    <t>Chakula cha wanafunzi kimetolewa</t>
  </si>
  <si>
    <t>Chakula cha wanafunzi wenye mahitaji maalum kimetolewa</t>
  </si>
  <si>
    <t>Mitihani ya darasa la IV imefanyika.</t>
  </si>
  <si>
    <t>Mitihani ya darasa la VII imefanyika.</t>
  </si>
  <si>
    <t>Matokeo ya Mitihani yametolewa</t>
  </si>
  <si>
    <t>Mitihani ya Kidato cha pili imefanyika.</t>
  </si>
  <si>
    <t>Kusaidia ujenzi wa darasa shule ya msingi Mnomo</t>
  </si>
  <si>
    <t>Kusaidia usafishaji wa kisima kituo cha afya Mkunwa</t>
  </si>
  <si>
    <t>Usafishaji umekamilika</t>
  </si>
  <si>
    <t>Kusaidia ujenzi wa milango Makao makuu ya Halmashauri Mkunwa</t>
  </si>
  <si>
    <t>Kuwezesha kufanya usafi eneo la kuegesha malori,eneo la vibanda</t>
  </si>
  <si>
    <t xml:space="preserve">Ujenzi upo hatua ya umaliziaji, uwekaji vigae katika sakafu miundombinu ya maji na umeme </t>
  </si>
  <si>
    <t>Ujenzi wa matundu 12 umekamilika</t>
  </si>
  <si>
    <t>Matundu ya vyoo yamekamilika</t>
  </si>
  <si>
    <t>Kusaidia umaliziaji wa jengo la kufulia na banda la genereta kituo cha afya kilambo</t>
  </si>
  <si>
    <t>Jengo la kufulia na kibanda cha genereta vipo hatua ya umaliziaji</t>
  </si>
  <si>
    <t>Ujenzi upo hatua ya umaliziaji,umwekaji miundombinu ya maji,umeme</t>
  </si>
  <si>
    <t>Kazi zinaendelea uwekaji umeme</t>
  </si>
  <si>
    <t>Kazi zinaendelea uwekaji maji</t>
  </si>
  <si>
    <t>Malipo ya mafundi yamefanyika kwa ajili ya ujenzi wa mialo.</t>
  </si>
  <si>
    <t>Ujenzi wa vyoo Matundu 16 na Miundombinu ya kunawia mikono Shule ya Msingi Mtama</t>
  </si>
  <si>
    <t>Ujenzi wa vyumba 2 vya madarasa na matundu 2 ya vyoo shule ya msingi Mwembetogwa kata ya Muungano</t>
  </si>
  <si>
    <t>Ujenzi wa vyumba 3 vya madarasa  na matundu ya vyoo 3 shule ya msingi Mnomo kata ya Msangamkuu</t>
  </si>
  <si>
    <t>Ujenzi wa vyumba 2 vya madarasa shule ya msingi Chemchem Kata ya kitere</t>
  </si>
  <si>
    <t>Ujenzi wa vyumba 2 vya  madarasa  na matundu ya vyoo 2 shule ya msingi Mtandi kata ya Msimbati</t>
  </si>
  <si>
    <t>Ujenzi wa vyumba 2 vya  madarasa  na matundu ya vyoo 2 shule ya msingi Tangazo kata ya Tangazo</t>
  </si>
  <si>
    <t>Ujenzi wa nyumba ya walimu (2 in 1) shule ya msingi Nambeleketela</t>
  </si>
  <si>
    <t>Ujenzi wa vyoo shule shikizi</t>
  </si>
  <si>
    <t>Jumla ndogo</t>
  </si>
  <si>
    <t>Ukamilishaji wa boma la darasa shule ya msingi Msijute</t>
  </si>
  <si>
    <t>Kufanya ufatiliaji na usimamizi wa miradi ya ujenzi wa vyumba vya Madarasa na vyoo</t>
  </si>
  <si>
    <t>Kuwezesha miradi kukamilika kwa wakati na ubora</t>
  </si>
  <si>
    <t>Miradi ya Afya</t>
  </si>
  <si>
    <t>Ujenzi wa vyumba 2 vya madarasa shule ya Sekondari  Kisiwa.</t>
  </si>
  <si>
    <t>Ujenzi wa vyumba 2  vya madarasa shule ya Sekondari  Kitere.</t>
  </si>
  <si>
    <t>Ujenzi wa chumba 1  cha darasa  shule   ya Sekondari chekeleni.</t>
  </si>
  <si>
    <t>Ujenzi wa vyumba 2 vya madarasa shule  ya Sekondari  Dihimba.</t>
  </si>
  <si>
    <t>Ujenzi upo hatua ya ununuzi wa vifaa</t>
  </si>
  <si>
    <t>Ujenzi unaendelea</t>
  </si>
  <si>
    <t>Uboreshaji wa mazingira ya kufanyia kazi kwa Watumishi wa Halmashauri ya Wilaya ya Mtwara.</t>
  </si>
  <si>
    <t>Chumba cha darasa kimekamilika</t>
  </si>
  <si>
    <t>Ujenzi upo hatua ya umaliziaji</t>
  </si>
  <si>
    <t>Ujenzi haujaanza</t>
  </si>
  <si>
    <t>Maboma ya madarasa 2 yamekamilika</t>
  </si>
  <si>
    <t>Ujenzi ujenzi umekamilika</t>
  </si>
  <si>
    <t>Boma la darasa limekamilika</t>
  </si>
  <si>
    <t>Ufuatiliaji umefanyika</t>
  </si>
  <si>
    <t>Ukamilishaji hatua ya upauaji</t>
  </si>
  <si>
    <t>Ujenzi wa matundu ya vyoo 10  shule shikizi ya Mwatehi</t>
  </si>
  <si>
    <t>Ujenzi wa matundu ya vyoo 10 shule shikizi ya Mihembe</t>
  </si>
  <si>
    <t>Ujenzi upo hatua ya ukusanyaji wa vifaa</t>
  </si>
  <si>
    <t>Ujenzi wa shule mpya ya  msingi kinyamu  kata ya Dihimba</t>
  </si>
  <si>
    <t>Ukamilishai hatua ya uchapiaji</t>
  </si>
  <si>
    <t>Ukamilishaji hatua ya uchapiaji</t>
  </si>
  <si>
    <t xml:space="preserve">Ujenzi upo hatua ya ukamilishaji </t>
  </si>
  <si>
    <t>Kuwezesha umaliziaji wa miundombinu ya Hospitali ya Nanguruwe ya Umaliziaji wa uzio,Kichomea taka,Jengo la kufulia,Barabara ya kutembelea (walkways),Umaliziaji wa wodi 3 (wodi ya wanaume,wodi ya wanawake,wodi ya watoto)</t>
  </si>
  <si>
    <t>Kuwezesha umaliziaji wa miundombinu ya Hospitali ya Nanguruwe ya Jengo la upasuaji,wodi ya upasuaji wanaume</t>
  </si>
  <si>
    <t>Jengo la upasuaji hatua ya  umaliziaji uwekaji malumalu,wodi upasuaji wanaume hatua ya umaliziaji  uwekaji wa milango</t>
  </si>
  <si>
    <t>Uzio umekamilika,kichomeataka  hatua ya msingi,Jengo la kufulia hatua ya umaliziaji  skimming,Barabara (walkways) hatua ya uwekaji sakafu na bati,wodi 3 zimekamilika</t>
  </si>
  <si>
    <t>Kuwezesha ujenzi wa shule mpya ya Sekondari kata ya Muungano</t>
  </si>
  <si>
    <t xml:space="preserve">Kuwezesha ujenzi wa nyumba 1 za watumishi shule  ya Sekondari Mkunwa </t>
  </si>
  <si>
    <t>Kufanya usimamizi na ufuatiliaji wa shughuli  za malipo wakati wa Dirisha la Januari - Februari 2023</t>
  </si>
  <si>
    <t>Kufanya usimamizi na ufuatiliaji wa shughuli  za mpango katika vijiji 94 wakati wa dirisha la Januari - Februari 2023</t>
  </si>
  <si>
    <t>Usimamizi na ufuatiliaji wa wa shughuli za mpango umefanyika</t>
  </si>
  <si>
    <t xml:space="preserve">Uibuaji wa miradi na utekelezaji umekamilika </t>
  </si>
  <si>
    <t>Ufuatiliaji na usimamizi wa miradi ya ajira za muda katika vijiji 89 umekamilika</t>
  </si>
  <si>
    <t>Usimamizi na ufuatiliaji wa miradi ya ajira za muda umekamilika</t>
  </si>
  <si>
    <t>Ununuzi/ utengenezaji wa makasha ya kuhifadhia nyaraka za vikundi umekamilika</t>
  </si>
  <si>
    <t>Utengenezaji wa makasha ya kuwekea fedha na nyaraka za vikundi umekamilika.</t>
  </si>
  <si>
    <t>Kuwezesha utoaji wa ruzuku ya uzalishaji katika vijiji sita vya tathmini (Namuhi, Ming'wena, Hiyari, Naumbukusini, Nachenjele na Mwatehi).</t>
  </si>
  <si>
    <t>Kutoa ruzuku ya uzalishaji kwa walengwa 221 wa mpango kutoka vijiji vya Namuhi, Ming'wena, Hiyari, Naumbukusini, Nachenjele na Mwatehi</t>
  </si>
  <si>
    <t>Utoaji wa ruzuku ya uzalishaji kwa 221 walengwa wa mpango katika vijiji vya Namuhi, Ming'wena, Hiyari, Naumbukusini, Nachenjele na Mwatehi</t>
  </si>
  <si>
    <t>Fedha za ruzuku ya uzalishaji imetolewa ikiwa ni malipo ya awamu ya kwanza ya ruzuku hiyo.</t>
  </si>
  <si>
    <t>Kuwezesha uibuaji/uhuishaji wa miradi ya ajira za muda kwa walengwa kwa kipindi cha utekelezaji 2023/24</t>
  </si>
  <si>
    <t>Kufanya zoezi la uibuaji/uhuishaji wa miradi ya ajira za muda kwa walengwa kwa kipindi cha utekelezaji 2023/24</t>
  </si>
  <si>
    <t>Zoezi la uibuaji/ uhuishaji wa miradi ya ajira za muda limefanyika.</t>
  </si>
  <si>
    <t>Zoezi la uibuaji/uhuishaji wa miradi ya ajira za muda limekamilika</t>
  </si>
  <si>
    <t>KAMPENI YA KITAIFA YA POLIO</t>
  </si>
  <si>
    <t>Kufanya uhamasishaji juu ya kampeni ya Polio awamu ya 1,2, 3 na 4</t>
  </si>
  <si>
    <t>kuwakinga watoto chini ya mika mitano dhidi ya ugonjwa wa Polio</t>
  </si>
  <si>
    <t>uhamasishaji umefanyika katika vijiji 110 katika kila awamu ya kampeni</t>
  </si>
  <si>
    <t>JUMLA  YA FEDHA ZA RUZUKU ZA SERIKALI KUU</t>
  </si>
  <si>
    <t>JUMLA KUU  YA FEDHA NJE YA BAJETI ZA RUZUKU YA SERIKALI KUU</t>
  </si>
  <si>
    <t>kufanya mafunzo kazini kwa watumishi juu ya dawa mpya za UKIMWI za watoto</t>
  </si>
  <si>
    <t>kufanya usimamzi wakati wa mafunzo kwa watumishi juu ya dawa mpya za UKIMWI za watoto</t>
  </si>
  <si>
    <t xml:space="preserve">kufanya kikao cha data review kwa siku 3 </t>
  </si>
  <si>
    <t>kuhakikisha ubora wa takwimu</t>
  </si>
  <si>
    <t>kuwezesha rufaa za wagonjwa kwa kufanya ununuzi wa diseli kwa ajili ya gari ya wagonjwa</t>
  </si>
  <si>
    <t>kuwezesha uandaaji wa taarifa za utekelezaji miradi ya maendeleo</t>
  </si>
  <si>
    <t>kufanya ukaguzi wa dawa na vifaa tiba (Drug audit)</t>
  </si>
  <si>
    <t>kufanya usimamizi shirikishi katika vituo 36 vya kutolea huduma za afya</t>
  </si>
  <si>
    <t>Kazi itaendelea robo ijayo</t>
  </si>
  <si>
    <t>kuwezesha watumishi kufanya kazi masaa 24</t>
  </si>
  <si>
    <t>Kusaidia boksi 20 za vifaa na dawa meno</t>
  </si>
  <si>
    <t xml:space="preserve">Kusaidia kikao 1kwa kila robo mwaka </t>
  </si>
  <si>
    <t>Manunuzi yatafanyika robo ya pili</t>
  </si>
  <si>
    <t>Kuwezesha utiaji saini mikataba ya lishe ngazi ya vijiji, kata na wilaya</t>
  </si>
  <si>
    <t>ujenzi wa choo bora cha matundu matatu kwa ajili ya wagonjwa wa nje katika zahanti ya Mkunwa</t>
  </si>
  <si>
    <t>kutoa huduma bora za afya kwa jamii</t>
  </si>
  <si>
    <t>ujenzi umekamilika</t>
  </si>
  <si>
    <t>ujenzi wa choo bora cha matundu mawili kwa ajili ya wafanyakazi katika zahanti ya Mkunwa</t>
  </si>
  <si>
    <t>ukarabati wa kisima cha kuvuna maji ya mvua katika zahanati ya Mkunwa</t>
  </si>
  <si>
    <t>kujenga mnara wa tanki lita 5,000na mifumo yake ya maji katika zahanati ya Mkunwa</t>
  </si>
  <si>
    <t>kujenga shimo la majivu (ash pit) zahanti ya mkunwa</t>
  </si>
  <si>
    <t>kufanya ununuzi wa pump ya maji zahanati ya Mkunwa</t>
  </si>
  <si>
    <t>ununuzii umefanyika</t>
  </si>
  <si>
    <t>ununuzi na usimikaji wa sink za kunawia mikono zahanayi ya Mkunwa</t>
  </si>
  <si>
    <t>kujenga kizimmba cha kuchomea taka na fensi yake zahanati ya Mkunwa (Demont fort incinerator)</t>
  </si>
  <si>
    <t>ujenzi unaendelea</t>
  </si>
  <si>
    <t>sehemu ya kuwekwa kichomea taka imejengwa. Uundaji wa kichomea taka upo hatua ya mwisho. Kazi inaendelea</t>
  </si>
  <si>
    <t>kujenga shimo la kutupia kondo zahanati ya Mkunwa</t>
  </si>
  <si>
    <t>kufanya ununuzi wa simtank lita 5000 zahanati ya Mkunwa</t>
  </si>
  <si>
    <t>kufanya malipo ya fundi ujenzi wa miundombinu ya WASH zahanati ya Mkunwa</t>
  </si>
  <si>
    <t>JUMLA NDOGO (ZAHANATI YA MKUNWA)</t>
  </si>
  <si>
    <t>ujenzi wa choo bora cha matundu matatu kwa ajili ya wagonjwa wa nje katika zahanti ya Mangopachanne</t>
  </si>
  <si>
    <t>ujenzi wa choo bora cha matundu mawili kwa ajili ya wafanyakazi katika zahanti ya Mangopachanne</t>
  </si>
  <si>
    <t>ukarabati wa visima viwili  vya kuvuna maji ya mvua katika zahanati ya Mangopachanne</t>
  </si>
  <si>
    <t>kujenga mnara wa tanki lita 5,000na mifumo yake ya maji katika zahanati ya Mangopachanne</t>
  </si>
  <si>
    <t>kujenga shimo la majivu (ash pit) zahanti ya Mangopachanne</t>
  </si>
  <si>
    <t>kufanya ununuzi wa pump ya maji zahanati ya Mangopachanne</t>
  </si>
  <si>
    <t>ununuzi na usimikaji wa sink za kunawia mikono zahanayi ya Mangopachanne</t>
  </si>
  <si>
    <t>kujenga kizimba cha kuchomea taka na fensi yake zahanati ya Mkunwa (Demont fort incinerator) Mangopachanne</t>
  </si>
  <si>
    <t>kujenga shimo la kutupia kondo zahanati ya Mangopachanne</t>
  </si>
  <si>
    <t>kufanya ununuzi wa simtank lita 5000 zahanati ya Mangopachanne</t>
  </si>
  <si>
    <t>kufanya malipo ya fundi ujenzi wa miundombinu ya WASH zahanati ya Mangopachanne</t>
  </si>
  <si>
    <t>JUMLA NDOGO (ZAHANATI YA MANGOPACHANNE)</t>
  </si>
  <si>
    <t>JUMLA NDOGO (ZAHANATI YA MSANGAMKUU)</t>
  </si>
  <si>
    <t>Kufanya usimamizi shirikishi na ufuatliaji katika  zahanati zinazotekeleza ujenzi wa miundombinu ya WASH</t>
  </si>
  <si>
    <t>kuwezesha kufikia ubora wa miundombinu inayojengwa</t>
  </si>
  <si>
    <t>kuwezesha wahudumu wa afya ngazi ya jamii 220 kukusanya taarifa za usafi wa mazingira vijijini</t>
  </si>
  <si>
    <t xml:space="preserve">kuwezesha upatikanaji wa taarifa bora za usafi wa mazingira </t>
  </si>
  <si>
    <t>Fedha haijatoka kutokana na changamoto ya mfumo wa malipo (MUSE)</t>
  </si>
  <si>
    <t>kufanya kikao cha mapitio ya taarifa za usafi wa mazingira na ujenzi wa vyoo bora kwa ipindi cha robo 3 kwa wahudumu wa afya ngazi ya jamii 220, watendaji wa vijiji 110 na watendaji wa kata 21</t>
  </si>
  <si>
    <t>kuhamasisha ujenzi wa vyoo bora na upatikanaji wa taarifa sahihi za usafi wa mazingira</t>
  </si>
  <si>
    <t>Fedha zimeazimwa ofisi ya DED</t>
  </si>
  <si>
    <t>Kudurufu rejesta458 za kukusanyia taarifa za usafi wa mazingirana ujenzi wa vyoo bora</t>
  </si>
  <si>
    <t>kuhakiki vijiji 8 vilivyofikia hali ya juu ua usafi wa mazingira (ODF)</t>
  </si>
  <si>
    <t>kuimarisha usafi wa mazingira</t>
  </si>
  <si>
    <t>kuhudhuria kikao cha mkoa cha utekelezaji wa mradi kwa awamu mbili katika kipindi cha mwaka 2023</t>
  </si>
  <si>
    <t xml:space="preserve">kuwezesha kufikia malengo ya mradi </t>
  </si>
  <si>
    <t>kimefanyika kikao kimoja</t>
  </si>
  <si>
    <t>JUMLA  MIRADI YA SRWSSP - WASH</t>
  </si>
  <si>
    <t>JUMLA KUU MIRADI YA SRWSSP (WASH &amp;SWASH)</t>
  </si>
  <si>
    <t>MRADI ELIMU YA SEKONDARI</t>
  </si>
  <si>
    <t>Ukamilishaji ujenzi wa Zahanati Kijiji cha Litembe</t>
  </si>
  <si>
    <t>Fedha hazijapokelewa</t>
  </si>
  <si>
    <t>manunuzi ya dawa, vitendanishi na vifaa tiba yamefanyika</t>
  </si>
  <si>
    <t>Dawa, vitendanishi na vifaa tiba vimetumika.</t>
  </si>
  <si>
    <t>ujazaji wa gesi katika mitungi umefanyika</t>
  </si>
  <si>
    <t>gesi imetumika</t>
  </si>
  <si>
    <t>Ujenzi wa mabweni 3 shule ya sekondari Mustafa Sabodo</t>
  </si>
  <si>
    <t>Ujenzi wa vyumba 8 vya madarasa shule ya sekodnari Mustafa Sabodo</t>
  </si>
  <si>
    <t>mabweni 3 yapo hatua ya boma</t>
  </si>
  <si>
    <t>vyumba 8 vya madarasa vipo hatua ya uezekaji</t>
  </si>
  <si>
    <t>kazi ya ujenzi inaendelea</t>
  </si>
  <si>
    <t xml:space="preserve">Kazi zinazoendelea ni uwekaji wa marumaru, milango, madirisha, upigaji plasta, uwekaji wa dari na 'skiming' sehemu ya nyuma ya jengo. </t>
  </si>
  <si>
    <t>ununuzi wa vifaa vya ujenzi (bati, saruji, nondo, mbao, na misumari) umefanyika</t>
  </si>
  <si>
    <t>Fedha zilizobaki ni kwa ajili ya ununuzi wa kitanda cha kujifungulia akina mama na usafirishaji wa vifaa.</t>
  </si>
  <si>
    <t>Ujenzi utafanyika robo ya kwanza ya mwaka wa fedha 2023/2024</t>
  </si>
  <si>
    <t>Usimamizi na ukaguzi wa matumizi chumvi yenye madini joto na kutoa elimu ya umuhimu wa matumizi ya chumvi yenye madini joto umefanyika.</t>
  </si>
  <si>
    <t>kazi hii imefanyika kwa sehemu kutokana na kutopokelewa kwa fedha zote zilizotengwa.</t>
  </si>
  <si>
    <t>Usimamizi wakati wa mafunzo umefanyika</t>
  </si>
  <si>
    <t>Mafunzo kazini kwa watumishi juu ya matumizi ya dawa mpya za UKIMWI kwa watoto yamefanyika.</t>
  </si>
  <si>
    <t>Ufuatiliaji, usimamizi, na uhamasishaji wa afua za lishe haujafanyika.</t>
  </si>
  <si>
    <t xml:space="preserve">Uhawilishaji wa fedha umefanyika katika Vijiji 5 vyenye jumla ya kaya 235 ambavyo ni Chekeleni, Mkonye, Nakada, Lilido na Chemchem. </t>
  </si>
  <si>
    <t xml:space="preserve">Uhawilishaji wa fedha umefanyika katika Vijiji 5 vyenye jumla ya kaya 231 ambavyo ni  Mbuo, changalawe na Ndumbwe, Mwatehi, Mnyundo.  </t>
  </si>
  <si>
    <t>Uhawilishaji wa fedha umefanyika katika Vijiji 5 vyenye jumla ya kaya 148 ambavyo ni Dihimba, Manamawa, Mpondomo, Njumbuli na Namanjele.</t>
  </si>
  <si>
    <t>Uhawilishaji wa fedha umefanyika katika Vijiji 4 vyenye jumla ya kaya 317 ambavyo ni Kihimika, Kitunguli na Kivava, Mahurunga, Kilombero</t>
  </si>
  <si>
    <t>Uhawilishaji wa fedha umefanyika katika Vijiji 8 vyenye jumla ya kaya 222 ambavyo ni Majengo, Kisiwa, Naumbu, Naumbu kusini, Namgogoli, Mkungu, Imekuwa na Mgao.</t>
  </si>
  <si>
    <t>Uhawilishaji wa fedha umefanyika katika Vijiji 6 vyenye jumla ya kaya 226 ambavyo ni Unguja, Libobe, Libobe B, Namuhi, Ming'wena na Mnyija.</t>
  </si>
  <si>
    <t>Uhawilishaji wa fedha umefanyika katika Vijiji 4 vyenye  jumla ya kaya 143 ambavyo ni Mayanga, Hiyari, Msijute na Likonde.</t>
  </si>
  <si>
    <t>Uhawilishaji wa fedha umefanyika katika vijiji 4 vyenye  jumla ya kaya 172 ambvyo ni Mkunwa, Mihwindi, Kawawa na Nanyati.</t>
  </si>
  <si>
    <t>Uhawilishaji wa fedha umefanyika katika Vijiji 7 vyenye jumla ya kaya 363 ambavyo ni Mitambo, Mayaya, Madimba, Mngoji, Mtendachi, Namindondi na Litembe.</t>
  </si>
  <si>
    <t>Uhawilishaji wa fedha umefanyika katika Vijiji 7 vyenye jumla ya kaya 213 ambavyo ni Mbawala, Mduwi, Mwindi, Nachenjele, Mailikumi, Mihembe na Makome.</t>
  </si>
  <si>
    <t xml:space="preserve">Uhawilishaji wa fedha umefanyika katika vijiji 2 vyenye  jumla ya kaya 75 ambavyo ni Lipwidi na Mtama. </t>
  </si>
  <si>
    <t xml:space="preserve">Uhawilishaji wa fedha umefanyika katika Vijiji 3 vyenye jumla ya kaya 143 ambavyo ni Namela, Msangamkuu na Sinde. </t>
  </si>
  <si>
    <t>Uhawilishaji wa fedha umefanyika katika vijiji 3 vyenye  jumla ya kaya 93 ambavyo ni Nalingu, Mkubiru na Mnete.</t>
  </si>
  <si>
    <t xml:space="preserve">Uhawilishaji wa fedha umefanyika katika Vijiji 4 vyenye jumla ya kaya 144 ambavyo ni Mpapura, Nanyani, Utende na Mabatini. </t>
  </si>
  <si>
    <t>Uhawilishaji wa fedha umefanyika katika vijiji 2 vyenye  jumla ya kaya 149 ambavyo ni  Msimbati na Mtandi.</t>
  </si>
  <si>
    <t xml:space="preserve">Uhawilishaji wa fedha umefanyika katika vijiji 3 vyenye  jumla ya kaya 91 ambavyo ni  Minyembe, Ding'wida na Moma. </t>
  </si>
  <si>
    <t xml:space="preserve">Uhawilishaji wa fedha umefanyika katika vijiji 3 vyenye  jumla ya kaya 112 ambavyo ni  Mangopachanne, Ilala na Mkutimango.  </t>
  </si>
  <si>
    <t xml:space="preserve">Uhawilishaji wa fedha umefanyika katika vijiji 4 vyenye  jumla ya kaya 184 ambavyo ni  Tangazo, Magomeni, Mnaida na Kilambo. </t>
  </si>
  <si>
    <t xml:space="preserve">Uhawilishaji wa fedha umefanyika katika vijiji 4 vyenye  jumla ya kaya 212 ambavyo ni  Msakala, Majengo, Mnawene na Nambeleketela. </t>
  </si>
  <si>
    <t>Uhawilishaji wa fedha umefanyika katika vijiji 5 vyenye  jumla ya kaya 142  ambavyo ni  Muungano, Mkwajuni, Mkwajuni chini, Lyowa na Mwembetogwa.</t>
  </si>
  <si>
    <t xml:space="preserve">Uhawilishaji wa fedha umefanyika katika vijiji 5 vyenye  jumla ya kaya 107  ambavyo ni  Nanguruwe, Mtemba, Namahyakata barabarani, Namahyakata shuleni na Ngorongoro. </t>
  </si>
  <si>
    <t xml:space="preserve">TASAF </t>
  </si>
  <si>
    <t>Watoa huduma wa Afya ngazi ya Jamii wamewezeshwa kukusanya takwimu za lishe za kila robo</t>
  </si>
  <si>
    <t>Huduma za lishe zinaendelea kutolewa</t>
  </si>
  <si>
    <t>Elimu ya lishe imetolewa katika wiki ya unyonyeshaji duniani.</t>
  </si>
  <si>
    <t>Seti moja ya kifaa cha kupimia ukondefu imenunuliwa.</t>
  </si>
  <si>
    <t>Upimaji ukondefu unaendelea.</t>
  </si>
  <si>
    <t>Kikao cha awali cha mpango wa lishe kimefanyika.</t>
  </si>
  <si>
    <t>Kikao cha tathmini mkataba wa lishe ngazi ya mkoa kimefanyika.</t>
  </si>
  <si>
    <t>Upimaji hali ya lishe na sampuli za chumvi umefanyika</t>
  </si>
  <si>
    <t>Ukaguzi katika mashamba ya chumvi umefanyika</t>
  </si>
  <si>
    <t>Ununuzi wa kifurushi cha 'internet' cha kuingizia taarifa za lishe umefanyika.</t>
  </si>
  <si>
    <t>Utoaji wa nakala umefanyika</t>
  </si>
  <si>
    <t>Utiaji saini mikataba ya lishe umefanyika</t>
  </si>
  <si>
    <t>Ujenzi upo hatua ya umaliziaji Uwekaji wa marumaru chooni  na luva katika OPD unaendelea pamoja na uwekaji maji,umeme katika miundombinu yote ya kituo cha afya</t>
  </si>
  <si>
    <t>Kazi za zinaendelea.</t>
  </si>
  <si>
    <t>Ujenzi wa matundu ya 13 vyoo shule ya sekondari Mustafa Sabodo</t>
  </si>
  <si>
    <t>matundu 11 ya vyoo shimo limekmilika na jengo lipo hatua ya boma</t>
  </si>
  <si>
    <t>Mikopo kwa vikundi 7 vya vijana imetolewa</t>
  </si>
  <si>
    <t>Mikopo kwa vikundi 2 vya watu wenye ulemavu imetolewa</t>
  </si>
  <si>
    <t>Mikopo kwa vikundi 2 vya wanawake umetolewa</t>
  </si>
  <si>
    <t>Huduma ya ulipaji bili ya umeme haijatolewa</t>
  </si>
  <si>
    <t>Huduma ya mkoba haijatolewa</t>
  </si>
  <si>
    <t>Kufanya usimamizi shirikishi katika vituo vya kutoa huduma za afya 31 vinavyotoa huduma ya chanjo  kila robo mwaka</t>
  </si>
  <si>
    <t>Huduma ya usimamizi shirikishi katika vituo 31 vya kutolea huduma ya afya haijafanyika</t>
  </si>
  <si>
    <t>Manunuzi samani za ofisi hajafanyika</t>
  </si>
  <si>
    <t>Usambazaji wa chanjo haujafanyika</t>
  </si>
  <si>
    <t>Matengenezo ya majokofu ya kuhifadhia chanjo hayajafanyika</t>
  </si>
  <si>
    <t>Kikao cha mapitio ya takwimu hakijafanyika</t>
  </si>
  <si>
    <t>Ukusanyaji na uingizaji wa taarifa katika mfumo wa TIMR haujafanyika</t>
  </si>
  <si>
    <t>Matengenezo ya gari kwwajili ya kusambaza chanjo hayajafanyika</t>
  </si>
  <si>
    <t>Vitabu 10 vimeprintiwa</t>
  </si>
  <si>
    <t>Uchunguzi kwa wagonjwa wenye trachoma umefanyika</t>
  </si>
  <si>
    <t>Kufanya matengenezo ya magari 4 (PPM) katika ofisi ya DMO ifikapo juni 2023</t>
  </si>
  <si>
    <t>Matengenezo ya magari manne yamefanyika</t>
  </si>
  <si>
    <t>Upimaji wa TB umefanyika katika kata 6</t>
  </si>
  <si>
    <t>Zoezi la upimaji wa afya limefanyika katika shule 5</t>
  </si>
  <si>
    <t>Manunuzi ya lita 2000 za lavarcides yamefanyika</t>
  </si>
  <si>
    <t>Manunuzi ya vifaa 10 vya lavarcides yamefanyika</t>
  </si>
  <si>
    <t>Kuwezesha upatikanaji wa chakula bora kwa wagonjwa wa magonjwa yasiyoambukiza katika jamii kwa siku 3 katika wiki ya NCD ifikapo junu 2023</t>
  </si>
  <si>
    <t>Huduma ya chakula bora kwa wagonjwa lifanyika.</t>
  </si>
  <si>
    <t>Kuwezesha kufanyika kwa index testing kwa siku 5 kila robo mwaka ifikapo juni 2023</t>
  </si>
  <si>
    <t>Zoezi la index testing limefanyika</t>
  </si>
  <si>
    <t>Zoezi la fumigation limefanyika</t>
  </si>
  <si>
    <t>Zoezi la afya ya clinic limefanyika katika vituo vitratu</t>
  </si>
  <si>
    <t>Kikao cha mapitio ya takwimu kimefanyika</t>
  </si>
  <si>
    <t>Ununuzi wa diesel kwa ajili ya rufaa za wagonjwa umefanyika</t>
  </si>
  <si>
    <t>Zoezi la uandaaji wa taarifa za utekelezaji limefanyika</t>
  </si>
  <si>
    <t>Ukaguzi wa dawa na vifaa tiba ulifanyika</t>
  </si>
  <si>
    <t>Usimamizi shirikishi ulifanyika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</si>
</sst>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_(* #,##0_);_(* \(#,##0\);_(* &quot;-&quot;??_);_(@_)"/>
    <numFmt numFmtId="167" formatCode="_-* #,##0.00_-;\-* #,##0.00_-;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00_);_(* \(#,##0.000\);_(* &quot;-&quot;??_);_(@_)"/>
    <numFmt numFmtId="175" formatCode="_(* #,##0.0000_);_(* \(#,##0.0000\);_(* &quot;-&quot;??_);_(@_)"/>
    <numFmt numFmtId="176" formatCode="0.000"/>
    <numFmt numFmtId="177" formatCode="0.0000"/>
    <numFmt numFmtId="178" formatCode="_(* #,##0.0_);_(* \(#,##0.0\);_(* &quot;-&quot;??_);_(@_)"/>
    <numFmt numFmtId="179" formatCode="_(* #,##0.00000_);_(* \(#,##0.00000\);_(* &quot;-&quot;??_);_(@_)"/>
    <numFmt numFmtId="180" formatCode="_(* #,##0.000000_);_(* \(#,##0.000000\);_(* &quot;-&quot;??_);_(@_)"/>
  </numFmts>
  <fonts count="66">
    <font>
      <sz val="11"/>
      <color theme="1"/>
      <name val="Calibri"/>
      <family val="2"/>
    </font>
    <font>
      <sz val="11"/>
      <color indexed="8"/>
      <name val="Calibri"/>
      <family val="2"/>
    </font>
    <font>
      <sz val="11"/>
      <name val="Arial"/>
      <family val="2"/>
    </font>
    <font>
      <b/>
      <sz val="12"/>
      <name val="Arial"/>
      <family val="2"/>
    </font>
    <font>
      <sz val="12"/>
      <name val="Arial"/>
      <family val="2"/>
    </font>
    <font>
      <b/>
      <sz val="11"/>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10"/>
      <name val="Arial"/>
      <family val="2"/>
    </font>
    <font>
      <sz val="12"/>
      <color indexed="8"/>
      <name val="Arial"/>
      <family val="2"/>
    </font>
    <font>
      <b/>
      <sz val="12"/>
      <color indexed="8"/>
      <name val="Arial"/>
      <family val="2"/>
    </font>
    <font>
      <b/>
      <sz val="12"/>
      <color indexed="17"/>
      <name val="Arial"/>
      <family val="2"/>
    </font>
    <font>
      <sz val="12"/>
      <color indexed="8"/>
      <name val="Calibri"/>
      <family val="2"/>
    </font>
    <font>
      <b/>
      <sz val="14"/>
      <color indexed="8"/>
      <name val="Arial"/>
      <family val="2"/>
    </font>
    <font>
      <sz val="14"/>
      <color indexed="10"/>
      <name val="Arial"/>
      <family val="2"/>
    </font>
    <font>
      <sz val="14"/>
      <color indexed="8"/>
      <name val="Arial"/>
      <family val="2"/>
    </font>
    <font>
      <sz val="11"/>
      <color indexed="8"/>
      <name val="Arial"/>
      <family val="2"/>
    </font>
    <font>
      <b/>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Arial"/>
      <family val="2"/>
    </font>
    <font>
      <sz val="12"/>
      <color theme="1"/>
      <name val="Arial"/>
      <family val="2"/>
    </font>
    <font>
      <b/>
      <sz val="12"/>
      <color theme="1"/>
      <name val="Arial"/>
      <family val="2"/>
    </font>
    <font>
      <b/>
      <sz val="12"/>
      <color rgb="FF00B050"/>
      <name val="Arial"/>
      <family val="2"/>
    </font>
    <font>
      <sz val="12"/>
      <color theme="1"/>
      <name val="Calibri"/>
      <family val="2"/>
    </font>
    <font>
      <b/>
      <sz val="14"/>
      <color theme="1"/>
      <name val="Arial"/>
      <family val="2"/>
    </font>
    <font>
      <sz val="14"/>
      <color rgb="FFFF0000"/>
      <name val="Arial"/>
      <family val="2"/>
    </font>
    <font>
      <sz val="14"/>
      <color theme="1"/>
      <name val="Arial"/>
      <family val="2"/>
    </font>
    <font>
      <sz val="11"/>
      <color theme="1"/>
      <name val="Arial"/>
      <family val="2"/>
    </font>
    <font>
      <b/>
      <sz val="11"/>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top>
        <color indexed="63"/>
      </top>
      <bottom style="thin"/>
    </border>
    <border>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1">
    <xf numFmtId="0" fontId="0" fillId="0" borderId="0" xfId="0" applyFont="1" applyAlignment="1">
      <alignment/>
    </xf>
    <xf numFmtId="0" fontId="2" fillId="0" borderId="0" xfId="0" applyFont="1" applyAlignment="1">
      <alignment/>
    </xf>
    <xf numFmtId="0" fontId="4" fillId="0" borderId="0" xfId="0" applyFont="1" applyAlignment="1">
      <alignment/>
    </xf>
    <xf numFmtId="41" fontId="4" fillId="0" borderId="0" xfId="43" applyFont="1" applyAlignment="1">
      <alignment/>
    </xf>
    <xf numFmtId="0" fontId="5" fillId="33" borderId="10" xfId="0" applyFont="1" applyFill="1" applyBorder="1" applyAlignment="1">
      <alignment horizontal="center" vertical="top"/>
    </xf>
    <xf numFmtId="0" fontId="5" fillId="33" borderId="10" xfId="0" applyFont="1" applyFill="1" applyBorder="1" applyAlignment="1">
      <alignment vertical="top" wrapText="1"/>
    </xf>
    <xf numFmtId="0" fontId="5" fillId="33" borderId="10" xfId="0" applyFont="1" applyFill="1" applyBorder="1" applyAlignment="1">
      <alignment horizontal="center" vertical="top" wrapText="1"/>
    </xf>
    <xf numFmtId="43" fontId="5" fillId="33" borderId="10" xfId="42" applyFont="1" applyFill="1" applyBorder="1" applyAlignment="1">
      <alignment horizontal="center" vertical="top" wrapText="1"/>
    </xf>
    <xf numFmtId="43" fontId="5" fillId="33" borderId="10" xfId="42" applyFont="1" applyFill="1" applyBorder="1" applyAlignment="1">
      <alignment vertical="top" wrapText="1"/>
    </xf>
    <xf numFmtId="43" fontId="5" fillId="33" borderId="10" xfId="42" applyFont="1" applyFill="1" applyBorder="1" applyAlignment="1">
      <alignment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top"/>
    </xf>
    <xf numFmtId="0" fontId="3" fillId="0" borderId="0" xfId="0" applyFont="1" applyAlignment="1">
      <alignment/>
    </xf>
    <xf numFmtId="41" fontId="3" fillId="0" borderId="0" xfId="43" applyFont="1" applyAlignment="1">
      <alignment/>
    </xf>
    <xf numFmtId="0" fontId="4" fillId="0" borderId="10" xfId="0" applyFont="1" applyBorder="1" applyAlignment="1">
      <alignment horizontal="center" vertical="center"/>
    </xf>
    <xf numFmtId="0" fontId="4" fillId="33" borderId="10" xfId="0" applyFont="1" applyFill="1" applyBorder="1" applyAlignment="1">
      <alignment vertical="top" wrapText="1"/>
    </xf>
    <xf numFmtId="43" fontId="4" fillId="0" borderId="10" xfId="42" applyFont="1" applyBorder="1" applyAlignment="1">
      <alignment vertical="center"/>
    </xf>
    <xf numFmtId="2" fontId="4" fillId="0" borderId="10" xfId="42" applyNumberFormat="1" applyFont="1" applyBorder="1" applyAlignment="1">
      <alignment vertical="center"/>
    </xf>
    <xf numFmtId="43" fontId="3" fillId="0" borderId="10" xfId="42" applyFont="1" applyBorder="1" applyAlignment="1">
      <alignment vertical="center"/>
    </xf>
    <xf numFmtId="2" fontId="3" fillId="0" borderId="10" xfId="42" applyNumberFormat="1" applyFont="1" applyBorder="1" applyAlignment="1">
      <alignment vertical="center"/>
    </xf>
    <xf numFmtId="43" fontId="0" fillId="0" borderId="0" xfId="0" applyNumberFormat="1" applyAlignment="1">
      <alignment/>
    </xf>
    <xf numFmtId="0" fontId="25" fillId="0" borderId="0" xfId="0" applyFont="1" applyAlignment="1">
      <alignment/>
    </xf>
    <xf numFmtId="43" fontId="25" fillId="0" borderId="0" xfId="0" applyNumberFormat="1" applyFont="1" applyAlignment="1">
      <alignment/>
    </xf>
    <xf numFmtId="0" fontId="3" fillId="33" borderId="10" xfId="0" applyFont="1" applyFill="1" applyBorder="1" applyAlignment="1">
      <alignment vertical="top" wrapText="1"/>
    </xf>
    <xf numFmtId="0" fontId="3" fillId="0" borderId="10" xfId="0" applyFont="1" applyBorder="1" applyAlignment="1">
      <alignment vertical="center"/>
    </xf>
    <xf numFmtId="43" fontId="3" fillId="0" borderId="10" xfId="0" applyNumberFormat="1" applyFont="1" applyBorder="1" applyAlignment="1">
      <alignment vertical="center"/>
    </xf>
    <xf numFmtId="2" fontId="3" fillId="0" borderId="10" xfId="0" applyNumberFormat="1" applyFont="1" applyBorder="1" applyAlignment="1">
      <alignment vertical="center"/>
    </xf>
    <xf numFmtId="0" fontId="4" fillId="33" borderId="11" xfId="0" applyFont="1" applyFill="1" applyBorder="1" applyAlignment="1">
      <alignment horizontal="left" vertical="top" wrapText="1"/>
    </xf>
    <xf numFmtId="0" fontId="55" fillId="0" borderId="0" xfId="0" applyFont="1" applyAlignment="1">
      <alignment/>
    </xf>
    <xf numFmtId="0" fontId="56" fillId="0" borderId="10" xfId="0" applyFont="1" applyBorder="1" applyAlignment="1">
      <alignment horizontal="center" vertical="center"/>
    </xf>
    <xf numFmtId="43" fontId="56" fillId="0" borderId="10" xfId="42" applyFont="1" applyBorder="1" applyAlignment="1">
      <alignment vertical="center"/>
    </xf>
    <xf numFmtId="0" fontId="56" fillId="0" borderId="0" xfId="0" applyFont="1" applyAlignment="1">
      <alignment/>
    </xf>
    <xf numFmtId="2" fontId="4" fillId="0" borderId="10" xfId="42" applyNumberFormat="1" applyFont="1" applyBorder="1" applyAlignment="1">
      <alignment vertical="top" wrapText="1"/>
    </xf>
    <xf numFmtId="43" fontId="4" fillId="33" borderId="10" xfId="0" applyNumberFormat="1" applyFont="1" applyFill="1" applyBorder="1" applyAlignment="1">
      <alignment vertical="top" wrapText="1"/>
    </xf>
    <xf numFmtId="43" fontId="4" fillId="33" borderId="10" xfId="42" applyFont="1" applyFill="1" applyBorder="1" applyAlignment="1">
      <alignment vertical="top" wrapText="1"/>
    </xf>
    <xf numFmtId="0" fontId="3" fillId="33" borderId="10" xfId="0" applyFont="1" applyFill="1" applyBorder="1" applyAlignment="1">
      <alignment horizontal="center" vertical="top" wrapText="1"/>
    </xf>
    <xf numFmtId="43" fontId="3" fillId="33" borderId="10" xfId="42" applyFont="1" applyFill="1" applyBorder="1" applyAlignment="1">
      <alignment horizontal="center" vertical="top" wrapText="1"/>
    </xf>
    <xf numFmtId="43" fontId="3" fillId="33" borderId="10" xfId="42" applyFont="1" applyFill="1" applyBorder="1" applyAlignment="1">
      <alignment vertical="top" wrapText="1"/>
    </xf>
    <xf numFmtId="0" fontId="57" fillId="0" borderId="0" xfId="0" applyFont="1" applyAlignment="1">
      <alignment/>
    </xf>
    <xf numFmtId="0" fontId="4" fillId="0" borderId="12" xfId="0" applyFont="1" applyBorder="1" applyAlignment="1">
      <alignment vertical="top" wrapText="1"/>
    </xf>
    <xf numFmtId="0" fontId="4" fillId="0" borderId="10" xfId="0" applyFont="1" applyBorder="1" applyAlignment="1">
      <alignment vertical="top" wrapText="1"/>
    </xf>
    <xf numFmtId="43" fontId="4" fillId="0" borderId="10" xfId="42" applyFont="1" applyBorder="1" applyAlignment="1">
      <alignment horizontal="justify" vertical="center" wrapText="1"/>
    </xf>
    <xf numFmtId="0" fontId="3" fillId="0" borderId="10" xfId="0" applyFont="1" applyBorder="1" applyAlignment="1">
      <alignment horizontal="left"/>
    </xf>
    <xf numFmtId="43" fontId="3" fillId="0" borderId="10" xfId="42" applyFont="1" applyBorder="1" applyAlignment="1">
      <alignment/>
    </xf>
    <xf numFmtId="0" fontId="4" fillId="0" borderId="10" xfId="0" applyFont="1" applyBorder="1" applyAlignment="1">
      <alignment/>
    </xf>
    <xf numFmtId="0" fontId="57" fillId="0" borderId="10" xfId="0" applyFont="1" applyBorder="1" applyAlignment="1">
      <alignment horizontal="left"/>
    </xf>
    <xf numFmtId="0" fontId="56" fillId="0" borderId="10" xfId="0" applyFont="1" applyBorder="1" applyAlignment="1">
      <alignment horizontal="left"/>
    </xf>
    <xf numFmtId="43" fontId="56" fillId="0" borderId="10" xfId="42" applyFont="1" applyBorder="1" applyAlignment="1">
      <alignment horizontal="left"/>
    </xf>
    <xf numFmtId="43" fontId="57" fillId="0" borderId="10" xfId="42" applyFont="1" applyBorder="1" applyAlignment="1">
      <alignment horizontal="left"/>
    </xf>
    <xf numFmtId="0" fontId="57" fillId="0" borderId="10" xfId="0" applyFont="1" applyBorder="1" applyAlignment="1">
      <alignment horizontal="left"/>
    </xf>
    <xf numFmtId="0" fontId="57" fillId="0" borderId="13" xfId="0" applyFont="1" applyBorder="1" applyAlignment="1">
      <alignment horizontal="center" wrapText="1"/>
    </xf>
    <xf numFmtId="0" fontId="4" fillId="0" borderId="0" xfId="0" applyFont="1" applyBorder="1" applyAlignment="1">
      <alignment vertical="center"/>
    </xf>
    <xf numFmtId="0" fontId="4" fillId="0" borderId="0" xfId="0" applyFont="1" applyBorder="1" applyAlignment="1">
      <alignment/>
    </xf>
    <xf numFmtId="0" fontId="3" fillId="33" borderId="10" xfId="0" applyFont="1" applyFill="1" applyBorder="1" applyAlignment="1">
      <alignment vertical="center"/>
    </xf>
    <xf numFmtId="0" fontId="3" fillId="33" borderId="10" xfId="0" applyFont="1" applyFill="1" applyBorder="1" applyAlignment="1">
      <alignment vertical="center" wrapText="1"/>
    </xf>
    <xf numFmtId="43" fontId="3" fillId="33" borderId="10" xfId="42" applyFont="1" applyFill="1" applyBorder="1" applyAlignment="1">
      <alignment vertical="center" wrapText="1"/>
    </xf>
    <xf numFmtId="0" fontId="3" fillId="0" borderId="14" xfId="0" applyFont="1" applyBorder="1" applyAlignment="1">
      <alignment vertical="center"/>
    </xf>
    <xf numFmtId="0" fontId="3" fillId="0" borderId="0" xfId="0" applyFont="1" applyBorder="1" applyAlignment="1">
      <alignment vertical="top"/>
    </xf>
    <xf numFmtId="0" fontId="4" fillId="33" borderId="0" xfId="0" applyFont="1" applyFill="1" applyBorder="1" applyAlignment="1">
      <alignment vertical="top" wrapText="1"/>
    </xf>
    <xf numFmtId="43" fontId="4" fillId="0" borderId="0" xfId="42" applyFont="1" applyBorder="1" applyAlignment="1">
      <alignment vertical="center"/>
    </xf>
    <xf numFmtId="2" fontId="4" fillId="0" borderId="0" xfId="42" applyNumberFormat="1" applyFont="1" applyBorder="1" applyAlignment="1">
      <alignment vertical="center"/>
    </xf>
    <xf numFmtId="0" fontId="4" fillId="33" borderId="15" xfId="0" applyFont="1" applyFill="1" applyBorder="1" applyAlignment="1">
      <alignment vertical="top" wrapText="1"/>
    </xf>
    <xf numFmtId="0" fontId="3" fillId="34" borderId="0" xfId="0" applyFont="1" applyFill="1" applyAlignment="1">
      <alignment/>
    </xf>
    <xf numFmtId="41" fontId="3" fillId="34" borderId="0" xfId="43" applyFont="1" applyFill="1" applyAlignment="1">
      <alignment/>
    </xf>
    <xf numFmtId="0" fontId="4" fillId="34" borderId="0" xfId="0" applyFont="1" applyFill="1" applyAlignment="1">
      <alignment vertical="center"/>
    </xf>
    <xf numFmtId="0" fontId="4" fillId="34" borderId="0" xfId="0" applyFont="1" applyFill="1" applyAlignment="1">
      <alignment/>
    </xf>
    <xf numFmtId="0" fontId="3" fillId="33" borderId="10" xfId="0" applyFont="1" applyFill="1" applyBorder="1" applyAlignment="1">
      <alignment vertical="top"/>
    </xf>
    <xf numFmtId="0" fontId="55" fillId="0" borderId="10" xfId="0" applyFont="1" applyBorder="1" applyAlignment="1">
      <alignment/>
    </xf>
    <xf numFmtId="4" fontId="3" fillId="0" borderId="10" xfId="0" applyNumberFormat="1" applyFont="1" applyBorder="1" applyAlignment="1">
      <alignment/>
    </xf>
    <xf numFmtId="0" fontId="4" fillId="33" borderId="10" xfId="0" applyFont="1" applyFill="1" applyBorder="1" applyAlignment="1">
      <alignment horizontal="center" vertical="center"/>
    </xf>
    <xf numFmtId="43" fontId="4" fillId="0" borderId="10" xfId="42" applyFont="1" applyBorder="1" applyAlignment="1">
      <alignment horizontal="right" vertical="center"/>
    </xf>
    <xf numFmtId="43" fontId="4" fillId="0" borderId="10" xfId="42" applyFont="1" applyBorder="1" applyAlignment="1">
      <alignment horizontal="right" vertical="center" wrapText="1"/>
    </xf>
    <xf numFmtId="0" fontId="4" fillId="0" borderId="10" xfId="0" applyFont="1" applyBorder="1" applyAlignment="1">
      <alignment vertical="center"/>
    </xf>
    <xf numFmtId="43" fontId="3" fillId="0" borderId="10" xfId="42" applyFont="1" applyBorder="1" applyAlignment="1">
      <alignment horizontal="right" vertical="center"/>
    </xf>
    <xf numFmtId="0" fontId="58" fillId="0" borderId="10" xfId="0" applyFont="1" applyBorder="1" applyAlignment="1">
      <alignment vertical="top"/>
    </xf>
    <xf numFmtId="43" fontId="58" fillId="0" borderId="10" xfId="42" applyFont="1" applyBorder="1" applyAlignment="1">
      <alignment vertical="center"/>
    </xf>
    <xf numFmtId="0" fontId="3" fillId="0" borderId="10" xfId="0" applyFont="1" applyBorder="1" applyAlignment="1">
      <alignment/>
    </xf>
    <xf numFmtId="0" fontId="3" fillId="0" borderId="10" xfId="0" applyFont="1" applyBorder="1" applyAlignment="1">
      <alignment vertical="top"/>
    </xf>
    <xf numFmtId="0" fontId="5" fillId="33" borderId="10" xfId="0" applyFont="1" applyFill="1" applyBorder="1" applyAlignment="1">
      <alignment vertical="center" wrapText="1"/>
    </xf>
    <xf numFmtId="2" fontId="4" fillId="33" borderId="10" xfId="0" applyNumberFormat="1" applyFont="1" applyFill="1" applyBorder="1" applyAlignment="1">
      <alignment vertical="center" wrapText="1"/>
    </xf>
    <xf numFmtId="0" fontId="4" fillId="34" borderId="10" xfId="0" applyFont="1" applyFill="1" applyBorder="1" applyAlignment="1">
      <alignment vertical="top" wrapText="1"/>
    </xf>
    <xf numFmtId="43" fontId="4" fillId="34" borderId="10" xfId="42"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top"/>
    </xf>
    <xf numFmtId="0" fontId="3" fillId="34" borderId="10" xfId="0" applyFont="1" applyFill="1" applyBorder="1" applyAlignment="1">
      <alignment vertical="top" wrapText="1"/>
    </xf>
    <xf numFmtId="43" fontId="3" fillId="34" borderId="10" xfId="42" applyFont="1" applyFill="1" applyBorder="1" applyAlignment="1">
      <alignment vertical="center"/>
    </xf>
    <xf numFmtId="2" fontId="3" fillId="33" borderId="10" xfId="0" applyNumberFormat="1" applyFont="1" applyFill="1" applyBorder="1" applyAlignment="1">
      <alignment vertical="center" wrapText="1"/>
    </xf>
    <xf numFmtId="0" fontId="59" fillId="0" borderId="0" xfId="0" applyFont="1" applyAlignment="1">
      <alignment/>
    </xf>
    <xf numFmtId="0" fontId="3" fillId="0" borderId="10" xfId="0" applyFont="1" applyBorder="1" applyAlignment="1">
      <alignment horizontal="center"/>
    </xf>
    <xf numFmtId="43" fontId="25" fillId="0" borderId="0" xfId="42" applyFont="1" applyAlignment="1">
      <alignment/>
    </xf>
    <xf numFmtId="43" fontId="4" fillId="33" borderId="10" xfId="42" applyFont="1" applyFill="1" applyBorder="1" applyAlignment="1">
      <alignment vertical="center"/>
    </xf>
    <xf numFmtId="43" fontId="56" fillId="0" borderId="10" xfId="42" applyFont="1" applyBorder="1" applyAlignment="1">
      <alignment horizontal="left" vertical="center"/>
    </xf>
    <xf numFmtId="0" fontId="56" fillId="0" borderId="10" xfId="0" applyFont="1" applyBorder="1" applyAlignment="1">
      <alignment horizontal="left" vertical="top"/>
    </xf>
    <xf numFmtId="0" fontId="56" fillId="0" borderId="10" xfId="0" applyFont="1" applyBorder="1" applyAlignment="1">
      <alignment horizontal="left" vertical="top" wrapText="1"/>
    </xf>
    <xf numFmtId="0" fontId="4" fillId="0" borderId="0" xfId="0" applyFont="1" applyAlignment="1">
      <alignment horizontal="center"/>
    </xf>
    <xf numFmtId="0" fontId="56" fillId="0" borderId="10" xfId="0" applyFont="1" applyBorder="1" applyAlignment="1">
      <alignment vertical="top" wrapText="1"/>
    </xf>
    <xf numFmtId="0" fontId="56" fillId="0" borderId="10" xfId="0" applyFont="1" applyBorder="1" applyAlignment="1">
      <alignment/>
    </xf>
    <xf numFmtId="43" fontId="4" fillId="0" borderId="10" xfId="42" applyFont="1" applyBorder="1" applyAlignment="1">
      <alignment horizontal="left"/>
    </xf>
    <xf numFmtId="0" fontId="4" fillId="0" borderId="10" xfId="0" applyFont="1" applyBorder="1" applyAlignment="1">
      <alignment horizontal="left" vertical="top" wrapText="1"/>
    </xf>
    <xf numFmtId="0" fontId="4" fillId="0" borderId="10" xfId="0" applyFont="1" applyBorder="1" applyAlignment="1">
      <alignment horizontal="left" vertical="top"/>
    </xf>
    <xf numFmtId="43" fontId="4" fillId="0" borderId="10" xfId="42" applyFont="1" applyBorder="1" applyAlignment="1">
      <alignment horizontal="left" vertical="center"/>
    </xf>
    <xf numFmtId="0" fontId="3" fillId="0" borderId="10" xfId="0" applyFont="1" applyBorder="1" applyAlignment="1">
      <alignment horizontal="left" wrapText="1"/>
    </xf>
    <xf numFmtId="43" fontId="3" fillId="0" borderId="10" xfId="42" applyFont="1" applyBorder="1" applyAlignment="1">
      <alignment horizontal="left"/>
    </xf>
    <xf numFmtId="2" fontId="3" fillId="0" borderId="10" xfId="42" applyNumberFormat="1" applyFont="1" applyBorder="1" applyAlignment="1">
      <alignment horizontal="right"/>
    </xf>
    <xf numFmtId="0" fontId="4" fillId="0" borderId="10" xfId="0" applyFont="1" applyBorder="1" applyAlignment="1">
      <alignment horizontal="left" vertical="center" wrapText="1"/>
    </xf>
    <xf numFmtId="0" fontId="3" fillId="0" borderId="12" xfId="0" applyFont="1" applyBorder="1" applyAlignment="1">
      <alignment/>
    </xf>
    <xf numFmtId="0" fontId="3" fillId="0" borderId="16" xfId="0" applyFont="1" applyBorder="1" applyAlignment="1">
      <alignment/>
    </xf>
    <xf numFmtId="0" fontId="3" fillId="0" borderId="13" xfId="0" applyFont="1" applyBorder="1" applyAlignment="1">
      <alignment/>
    </xf>
    <xf numFmtId="0" fontId="4" fillId="0" borderId="10" xfId="0" applyFont="1" applyBorder="1" applyAlignment="1">
      <alignment horizontal="left" wrapText="1"/>
    </xf>
    <xf numFmtId="0" fontId="4" fillId="0" borderId="0" xfId="0" applyFont="1" applyAlignment="1">
      <alignment horizontal="center" vertical="center"/>
    </xf>
    <xf numFmtId="0" fontId="3" fillId="0" borderId="10" xfId="0" applyFont="1" applyBorder="1" applyAlignment="1">
      <alignment horizontal="left" vertical="top" wrapText="1"/>
    </xf>
    <xf numFmtId="43" fontId="4" fillId="0" borderId="0" xfId="0" applyNumberFormat="1" applyFont="1" applyAlignment="1">
      <alignment/>
    </xf>
    <xf numFmtId="0" fontId="3" fillId="0" borderId="10" xfId="0" applyFont="1" applyBorder="1" applyAlignment="1">
      <alignment horizontal="center" vertical="center"/>
    </xf>
    <xf numFmtId="0" fontId="57" fillId="0" borderId="10" xfId="58" applyFont="1" applyBorder="1" applyAlignment="1">
      <alignment vertical="top"/>
      <protection/>
    </xf>
    <xf numFmtId="166" fontId="3" fillId="33" borderId="10" xfId="0" applyNumberFormat="1" applyFont="1" applyFill="1" applyBorder="1" applyAlignment="1">
      <alignment horizontal="center" vertical="center"/>
    </xf>
    <xf numFmtId="0" fontId="3" fillId="0" borderId="10" xfId="0" applyFont="1" applyBorder="1" applyAlignment="1">
      <alignment vertical="top" wrapText="1"/>
    </xf>
    <xf numFmtId="2" fontId="4" fillId="0" borderId="10" xfId="42" applyNumberFormat="1" applyFont="1" applyBorder="1" applyAlignment="1">
      <alignment/>
    </xf>
    <xf numFmtId="0" fontId="57" fillId="0" borderId="13" xfId="0" applyFont="1" applyBorder="1" applyAlignment="1">
      <alignment horizontal="left"/>
    </xf>
    <xf numFmtId="0" fontId="57" fillId="0" borderId="13" xfId="0" applyFont="1" applyBorder="1" applyAlignment="1">
      <alignment/>
    </xf>
    <xf numFmtId="0" fontId="57" fillId="0" borderId="10" xfId="0" applyFont="1" applyBorder="1" applyAlignment="1">
      <alignment horizontal="left" vertical="top"/>
    </xf>
    <xf numFmtId="43" fontId="57" fillId="0" borderId="10" xfId="42" applyFont="1" applyBorder="1" applyAlignment="1">
      <alignment horizontal="left" vertical="center"/>
    </xf>
    <xf numFmtId="167" fontId="57" fillId="0" borderId="10" xfId="0" applyNumberFormat="1" applyFont="1" applyBorder="1" applyAlignment="1">
      <alignment vertical="center"/>
    </xf>
    <xf numFmtId="43" fontId="57" fillId="0" borderId="10" xfId="0" applyNumberFormat="1" applyFont="1" applyBorder="1" applyAlignment="1">
      <alignment vertical="center"/>
    </xf>
    <xf numFmtId="0" fontId="57" fillId="0" borderId="16" xfId="0" applyFont="1" applyBorder="1" applyAlignment="1">
      <alignment horizontal="left"/>
    </xf>
    <xf numFmtId="0" fontId="57" fillId="0" borderId="13" xfId="0" applyFont="1" applyBorder="1" applyAlignment="1">
      <alignment horizontal="left"/>
    </xf>
    <xf numFmtId="43" fontId="3" fillId="0" borderId="10" xfId="42" applyFont="1" applyBorder="1" applyAlignment="1">
      <alignment horizontal="right"/>
    </xf>
    <xf numFmtId="2" fontId="57" fillId="0" borderId="10" xfId="0" applyNumberFormat="1" applyFont="1" applyBorder="1" applyAlignment="1">
      <alignment vertical="center"/>
    </xf>
    <xf numFmtId="43" fontId="57" fillId="0" borderId="10" xfId="42" applyFont="1" applyBorder="1" applyAlignment="1">
      <alignment vertical="center"/>
    </xf>
    <xf numFmtId="0" fontId="3" fillId="0" borderId="10" xfId="0" applyFont="1" applyBorder="1" applyAlignment="1">
      <alignment horizontal="left" vertical="center" wrapText="1"/>
    </xf>
    <xf numFmtId="0" fontId="4" fillId="33" borderId="11" xfId="0" applyFont="1" applyFill="1" applyBorder="1" applyAlignment="1">
      <alignment vertical="top" wrapText="1"/>
    </xf>
    <xf numFmtId="43" fontId="4" fillId="33" borderId="11" xfId="0" applyNumberFormat="1" applyFont="1" applyFill="1" applyBorder="1" applyAlignment="1">
      <alignment vertical="top" wrapText="1"/>
    </xf>
    <xf numFmtId="0" fontId="4" fillId="33" borderId="17" xfId="0" applyFont="1" applyFill="1" applyBorder="1" applyAlignment="1">
      <alignment vertical="top" wrapText="1"/>
    </xf>
    <xf numFmtId="43" fontId="4" fillId="33" borderId="17" xfId="0" applyNumberFormat="1" applyFont="1" applyFill="1" applyBorder="1" applyAlignment="1">
      <alignment vertical="top" wrapText="1"/>
    </xf>
    <xf numFmtId="4" fontId="57" fillId="0" borderId="10" xfId="0" applyNumberFormat="1" applyFont="1" applyBorder="1" applyAlignment="1">
      <alignment/>
    </xf>
    <xf numFmtId="0" fontId="56" fillId="0" borderId="12" xfId="0" applyFont="1" applyBorder="1" applyAlignment="1">
      <alignment horizontal="center" vertical="center"/>
    </xf>
    <xf numFmtId="43" fontId="3" fillId="0" borderId="10" xfId="42" applyFont="1" applyBorder="1" applyAlignment="1">
      <alignment horizontal="left" vertical="center"/>
    </xf>
    <xf numFmtId="0" fontId="5" fillId="33" borderId="10" xfId="0" applyFont="1" applyFill="1" applyBorder="1" applyAlignment="1">
      <alignment horizontal="center" vertical="center"/>
    </xf>
    <xf numFmtId="43" fontId="57" fillId="0" borderId="10" xfId="42" applyFont="1" applyBorder="1" applyAlignment="1">
      <alignment horizontal="right" vertical="center"/>
    </xf>
    <xf numFmtId="0" fontId="4" fillId="0" borderId="10" xfId="0" applyFont="1" applyBorder="1" applyAlignment="1">
      <alignment horizontal="left"/>
    </xf>
    <xf numFmtId="0" fontId="4" fillId="33" borderId="10" xfId="0" applyFont="1" applyFill="1" applyBorder="1" applyAlignment="1">
      <alignment horizontal="left" vertical="top" wrapText="1"/>
    </xf>
    <xf numFmtId="0" fontId="3" fillId="0" borderId="10" xfId="0" applyFont="1" applyBorder="1" applyAlignment="1">
      <alignment horizontal="left" vertical="center"/>
    </xf>
    <xf numFmtId="0" fontId="3" fillId="0" borderId="12" xfId="0" applyFont="1" applyBorder="1" applyAlignment="1">
      <alignment horizontal="center" vertical="center"/>
    </xf>
    <xf numFmtId="0" fontId="3" fillId="33" borderId="16" xfId="0" applyFont="1" applyFill="1" applyBorder="1" applyAlignment="1">
      <alignment vertical="top" wrapText="1"/>
    </xf>
    <xf numFmtId="166" fontId="3" fillId="33" borderId="10" xfId="42" applyNumberFormat="1" applyFont="1" applyFill="1" applyBorder="1" applyAlignment="1">
      <alignment vertical="top" wrapText="1"/>
    </xf>
    <xf numFmtId="0" fontId="4" fillId="33" borderId="10" xfId="0" applyFont="1" applyFill="1" applyBorder="1" applyAlignment="1">
      <alignment horizontal="left" vertical="center" wrapText="1"/>
    </xf>
    <xf numFmtId="43" fontId="56" fillId="0" borderId="10" xfId="42" applyFont="1" applyBorder="1" applyAlignment="1">
      <alignment vertical="center" wrapText="1"/>
    </xf>
    <xf numFmtId="0" fontId="4" fillId="0" borderId="13" xfId="0" applyFont="1" applyBorder="1" applyAlignment="1">
      <alignment horizontal="left" vertical="top" wrapText="1"/>
    </xf>
    <xf numFmtId="0" fontId="56" fillId="0" borderId="10" xfId="0" applyFont="1" applyBorder="1" applyAlignment="1">
      <alignment horizontal="center"/>
    </xf>
    <xf numFmtId="0" fontId="0" fillId="0" borderId="10" xfId="0" applyBorder="1" applyAlignment="1">
      <alignment/>
    </xf>
    <xf numFmtId="0" fontId="4" fillId="33" borderId="10" xfId="0" applyFont="1" applyFill="1" applyBorder="1" applyAlignment="1">
      <alignment vertical="center" wrapText="1"/>
    </xf>
    <xf numFmtId="43" fontId="57" fillId="0" borderId="10" xfId="0" applyNumberFormat="1" applyFont="1" applyBorder="1" applyAlignment="1">
      <alignment/>
    </xf>
    <xf numFmtId="2" fontId="56" fillId="0" borderId="10" xfId="42" applyNumberFormat="1" applyFont="1" applyBorder="1" applyAlignment="1">
      <alignment vertical="center"/>
    </xf>
    <xf numFmtId="43" fontId="56" fillId="0" borderId="10" xfId="42" applyFont="1" applyBorder="1" applyAlignment="1">
      <alignment vertical="top" wrapText="1"/>
    </xf>
    <xf numFmtId="166" fontId="57" fillId="0" borderId="10" xfId="42" applyNumberFormat="1" applyFont="1" applyBorder="1" applyAlignment="1">
      <alignment vertical="center" wrapText="1"/>
    </xf>
    <xf numFmtId="0" fontId="56" fillId="34" borderId="10" xfId="0" applyFont="1" applyFill="1" applyBorder="1" applyAlignment="1">
      <alignment horizontal="left" vertical="top" wrapText="1"/>
    </xf>
    <xf numFmtId="43" fontId="56" fillId="34" borderId="0" xfId="42" applyFont="1" applyFill="1" applyAlignment="1">
      <alignment vertical="center"/>
    </xf>
    <xf numFmtId="0" fontId="56" fillId="0" borderId="0" xfId="42" applyNumberFormat="1" applyFont="1" applyAlignment="1">
      <alignment/>
    </xf>
    <xf numFmtId="43" fontId="57" fillId="34" borderId="10" xfId="42" applyFont="1" applyFill="1" applyBorder="1" applyAlignment="1">
      <alignment horizontal="center" vertical="center" wrapText="1"/>
    </xf>
    <xf numFmtId="2" fontId="57" fillId="0" borderId="10" xfId="42" applyNumberFormat="1" applyFont="1" applyBorder="1" applyAlignment="1">
      <alignment horizontal="center" vertical="center" wrapText="1"/>
    </xf>
    <xf numFmtId="43" fontId="0" fillId="0" borderId="0" xfId="42" applyFont="1" applyAlignment="1">
      <alignment/>
    </xf>
    <xf numFmtId="0" fontId="4" fillId="33" borderId="16" xfId="0" applyFont="1" applyFill="1" applyBorder="1" applyAlignment="1">
      <alignment vertical="top" wrapText="1"/>
    </xf>
    <xf numFmtId="0" fontId="4" fillId="33" borderId="12" xfId="0" applyFont="1" applyFill="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wrapText="1"/>
    </xf>
    <xf numFmtId="0" fontId="25" fillId="0" borderId="10" xfId="0" applyFont="1" applyBorder="1" applyAlignment="1">
      <alignment/>
    </xf>
    <xf numFmtId="43" fontId="3" fillId="0" borderId="10" xfId="0" applyNumberFormat="1" applyFont="1" applyBorder="1" applyAlignment="1">
      <alignment/>
    </xf>
    <xf numFmtId="0" fontId="4" fillId="0" borderId="10" xfId="0" applyFont="1" applyFill="1" applyBorder="1" applyAlignment="1">
      <alignment vertical="top" wrapText="1"/>
    </xf>
    <xf numFmtId="0" fontId="60" fillId="0" borderId="0" xfId="0" applyFont="1" applyBorder="1" applyAlignment="1">
      <alignment horizontal="left" vertical="center"/>
    </xf>
    <xf numFmtId="43" fontId="61" fillId="34" borderId="0" xfId="42" applyFont="1" applyFill="1" applyAlignment="1">
      <alignment vertical="center"/>
    </xf>
    <xf numFmtId="0" fontId="62" fillId="0" borderId="0" xfId="0" applyFont="1" applyAlignment="1">
      <alignment/>
    </xf>
    <xf numFmtId="43" fontId="56" fillId="34" borderId="10" xfId="42" applyFont="1" applyFill="1" applyBorder="1" applyAlignment="1">
      <alignment horizontal="center" vertical="center" wrapText="1"/>
    </xf>
    <xf numFmtId="0" fontId="56" fillId="0" borderId="12" xfId="0" applyFont="1" applyBorder="1" applyAlignment="1">
      <alignment vertical="top" wrapText="1"/>
    </xf>
    <xf numFmtId="0" fontId="63" fillId="0" borderId="10" xfId="0" applyFont="1" applyBorder="1" applyAlignment="1">
      <alignment horizontal="center"/>
    </xf>
    <xf numFmtId="4" fontId="56" fillId="0" borderId="0" xfId="0" applyNumberFormat="1" applyFont="1" applyAlignment="1">
      <alignment vertical="center"/>
    </xf>
    <xf numFmtId="0" fontId="3" fillId="0" borderId="10" xfId="58" applyFont="1" applyFill="1" applyBorder="1" applyAlignment="1">
      <alignment horizontal="center" vertical="top" wrapText="1"/>
      <protection/>
    </xf>
    <xf numFmtId="0" fontId="3" fillId="0" borderId="11" xfId="58" applyFont="1" applyFill="1" applyBorder="1" applyAlignment="1">
      <alignment horizontal="center" vertical="top" wrapText="1"/>
      <protection/>
    </xf>
    <xf numFmtId="0" fontId="3" fillId="0" borderId="10" xfId="58" applyFont="1" applyFill="1" applyBorder="1" applyAlignment="1">
      <alignment horizontal="center" vertical="center" wrapText="1"/>
      <protection/>
    </xf>
    <xf numFmtId="166" fontId="3" fillId="0" borderId="11" xfId="44" applyNumberFormat="1" applyFont="1" applyFill="1" applyBorder="1" applyAlignment="1">
      <alignment horizontal="left" vertical="top" wrapText="1"/>
    </xf>
    <xf numFmtId="43" fontId="3" fillId="0" borderId="11" xfId="42" applyFont="1" applyFill="1" applyBorder="1" applyAlignment="1">
      <alignment horizontal="left" vertical="top" wrapText="1"/>
    </xf>
    <xf numFmtId="43" fontId="3" fillId="0" borderId="11" xfId="42" applyFont="1" applyFill="1" applyBorder="1" applyAlignment="1">
      <alignment horizontal="left" vertical="center" wrapText="1"/>
    </xf>
    <xf numFmtId="0" fontId="3" fillId="0" borderId="11" xfId="58" applyFont="1" applyFill="1" applyBorder="1" applyAlignment="1">
      <alignment horizontal="left" vertical="top" wrapText="1"/>
      <protection/>
    </xf>
    <xf numFmtId="0" fontId="63" fillId="0" borderId="10" xfId="0" applyFont="1" applyBorder="1" applyAlignment="1">
      <alignment horizontal="center" vertical="center"/>
    </xf>
    <xf numFmtId="0" fontId="63" fillId="0" borderId="10" xfId="0" applyFont="1" applyBorder="1" applyAlignment="1">
      <alignment vertical="top" wrapText="1"/>
    </xf>
    <xf numFmtId="166" fontId="63" fillId="34" borderId="11" xfId="42" applyNumberFormat="1" applyFont="1" applyFill="1" applyBorder="1" applyAlignment="1">
      <alignment horizontal="center" vertical="center" wrapText="1"/>
    </xf>
    <xf numFmtId="43" fontId="63" fillId="34" borderId="10" xfId="42" applyFont="1" applyFill="1" applyBorder="1" applyAlignment="1">
      <alignment vertical="center"/>
    </xf>
    <xf numFmtId="43" fontId="63" fillId="0" borderId="10" xfId="42" applyFont="1" applyBorder="1" applyAlignment="1">
      <alignment vertical="top" wrapText="1"/>
    </xf>
    <xf numFmtId="166" fontId="64" fillId="0" borderId="18" xfId="42" applyNumberFormat="1" applyFont="1" applyBorder="1" applyAlignment="1">
      <alignment vertical="top" wrapText="1"/>
    </xf>
    <xf numFmtId="0" fontId="63" fillId="34" borderId="10" xfId="0" applyFont="1" applyFill="1" applyBorder="1" applyAlignment="1">
      <alignment vertical="top" wrapText="1"/>
    </xf>
    <xf numFmtId="166" fontId="64" fillId="34" borderId="18" xfId="42" applyNumberFormat="1" applyFont="1" applyFill="1" applyBorder="1" applyAlignment="1">
      <alignment vertical="top" wrapText="1"/>
    </xf>
    <xf numFmtId="43" fontId="63" fillId="34" borderId="10" xfId="42" applyFont="1" applyFill="1" applyBorder="1" applyAlignment="1">
      <alignment vertical="top" wrapText="1"/>
    </xf>
    <xf numFmtId="0" fontId="63" fillId="0" borderId="11" xfId="0" applyFont="1" applyBorder="1" applyAlignment="1">
      <alignment vertical="top" wrapText="1"/>
    </xf>
    <xf numFmtId="0" fontId="63" fillId="0" borderId="13" xfId="0" applyFont="1" applyBorder="1" applyAlignment="1">
      <alignment vertical="top" wrapText="1"/>
    </xf>
    <xf numFmtId="0" fontId="63" fillId="0" borderId="10" xfId="0" applyFont="1" applyBorder="1" applyAlignment="1">
      <alignment horizontal="left" vertical="top" wrapText="1"/>
    </xf>
    <xf numFmtId="0" fontId="63" fillId="34" borderId="11" xfId="0" applyFont="1" applyFill="1" applyBorder="1" applyAlignment="1">
      <alignment vertical="top" wrapText="1"/>
    </xf>
    <xf numFmtId="0" fontId="63" fillId="34" borderId="13" xfId="0" applyFont="1" applyFill="1" applyBorder="1" applyAlignment="1">
      <alignment vertical="top" wrapText="1"/>
    </xf>
    <xf numFmtId="43" fontId="63" fillId="34" borderId="10" xfId="42" applyFont="1" applyFill="1" applyBorder="1" applyAlignment="1">
      <alignment horizontal="center" vertical="center" wrapText="1"/>
    </xf>
    <xf numFmtId="0" fontId="63" fillId="34" borderId="10" xfId="0" applyFont="1" applyFill="1" applyBorder="1" applyAlignment="1">
      <alignment horizontal="left" vertical="top" wrapText="1"/>
    </xf>
    <xf numFmtId="43" fontId="63" fillId="34" borderId="17" xfId="42" applyFont="1" applyFill="1" applyBorder="1" applyAlignment="1">
      <alignment horizontal="center" vertical="center"/>
    </xf>
    <xf numFmtId="166" fontId="64" fillId="0" borderId="10" xfId="42" applyNumberFormat="1" applyFont="1" applyBorder="1" applyAlignment="1">
      <alignment wrapText="1"/>
    </xf>
    <xf numFmtId="43" fontId="64" fillId="34" borderId="17" xfId="42" applyFont="1" applyFill="1" applyBorder="1" applyAlignment="1">
      <alignment horizontal="center" wrapText="1"/>
    </xf>
    <xf numFmtId="0" fontId="63" fillId="34" borderId="10" xfId="0" applyFont="1" applyFill="1" applyBorder="1" applyAlignment="1">
      <alignment horizontal="left" wrapText="1"/>
    </xf>
    <xf numFmtId="166" fontId="64" fillId="0" borderId="17" xfId="42" applyNumberFormat="1" applyFont="1" applyBorder="1" applyAlignment="1">
      <alignment vertical="top" wrapText="1"/>
    </xf>
    <xf numFmtId="43" fontId="65" fillId="34" borderId="17" xfId="42" applyFont="1" applyFill="1" applyBorder="1" applyAlignment="1">
      <alignment horizontal="center" wrapText="1"/>
    </xf>
    <xf numFmtId="166" fontId="64" fillId="0" borderId="11" xfId="42" applyNumberFormat="1" applyFont="1" applyBorder="1" applyAlignment="1">
      <alignment vertical="top" wrapText="1"/>
    </xf>
    <xf numFmtId="166" fontId="64" fillId="34" borderId="17" xfId="42" applyNumberFormat="1" applyFont="1" applyFill="1" applyBorder="1" applyAlignment="1">
      <alignment vertical="top" wrapText="1"/>
    </xf>
    <xf numFmtId="166" fontId="64" fillId="34" borderId="11" xfId="42" applyNumberFormat="1" applyFont="1" applyFill="1" applyBorder="1" applyAlignment="1">
      <alignment vertical="top" wrapText="1"/>
    </xf>
    <xf numFmtId="0" fontId="4" fillId="33" borderId="10" xfId="0" applyFont="1" applyFill="1" applyBorder="1" applyAlignment="1">
      <alignment horizontal="left" wrapText="1"/>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7" fillId="0" borderId="10" xfId="0" applyFont="1" applyBorder="1" applyAlignment="1">
      <alignment horizontal="left" wrapText="1"/>
    </xf>
    <xf numFmtId="0" fontId="3" fillId="0" borderId="10" xfId="0" applyFont="1" applyBorder="1" applyAlignment="1">
      <alignment horizontal="left" wrapText="1"/>
    </xf>
    <xf numFmtId="0" fontId="3" fillId="0" borderId="12" xfId="0" applyFont="1" applyBorder="1" applyAlignment="1">
      <alignment horizontal="left" wrapText="1"/>
    </xf>
    <xf numFmtId="0" fontId="3" fillId="0" borderId="16" xfId="0" applyFont="1" applyBorder="1" applyAlignment="1">
      <alignment horizontal="left" wrapText="1"/>
    </xf>
    <xf numFmtId="0" fontId="3" fillId="0" borderId="13" xfId="0" applyFont="1" applyBorder="1" applyAlignment="1">
      <alignment horizontal="left" wrapText="1"/>
    </xf>
    <xf numFmtId="0" fontId="57" fillId="0" borderId="12" xfId="0" applyFont="1" applyBorder="1" applyAlignment="1">
      <alignment horizontal="left"/>
    </xf>
    <xf numFmtId="0" fontId="57" fillId="0" borderId="13" xfId="0" applyFont="1" applyBorder="1" applyAlignment="1">
      <alignment horizontal="left"/>
    </xf>
    <xf numFmtId="0" fontId="57" fillId="0" borderId="12" xfId="0" applyFont="1" applyBorder="1" applyAlignment="1">
      <alignment horizontal="left" wrapText="1"/>
    </xf>
    <xf numFmtId="0" fontId="57" fillId="0" borderId="16" xfId="0" applyFont="1" applyBorder="1" applyAlignment="1">
      <alignment horizontal="left" wrapText="1"/>
    </xf>
    <xf numFmtId="0" fontId="57" fillId="0" borderId="13" xfId="0" applyFont="1" applyBorder="1" applyAlignment="1">
      <alignment horizontal="left" wrapText="1"/>
    </xf>
    <xf numFmtId="0" fontId="57" fillId="0" borderId="16"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xf>
    <xf numFmtId="0" fontId="57" fillId="0" borderId="10" xfId="0" applyFont="1" applyBorder="1" applyAlignment="1">
      <alignment horizontal="center" vertical="top" wrapText="1"/>
    </xf>
    <xf numFmtId="0" fontId="3" fillId="0" borderId="10" xfId="0" applyFont="1" applyBorder="1" applyAlignment="1">
      <alignment horizontal="left" vertical="top"/>
    </xf>
    <xf numFmtId="0" fontId="57" fillId="0" borderId="19" xfId="0" applyFont="1" applyBorder="1" applyAlignment="1">
      <alignment horizontal="left" vertical="center"/>
    </xf>
    <xf numFmtId="43" fontId="56" fillId="0" borderId="11" xfId="42" applyFont="1" applyBorder="1" applyAlignment="1">
      <alignment horizontal="center" vertical="center"/>
    </xf>
    <xf numFmtId="43" fontId="56" fillId="0" borderId="18" xfId="42" applyFont="1" applyBorder="1" applyAlignment="1">
      <alignment horizontal="center" vertical="center"/>
    </xf>
    <xf numFmtId="43" fontId="56" fillId="0" borderId="17" xfId="42" applyFont="1" applyBorder="1" applyAlignment="1">
      <alignment horizontal="center" vertical="center"/>
    </xf>
    <xf numFmtId="43" fontId="56" fillId="0" borderId="11" xfId="0" applyNumberFormat="1" applyFont="1" applyBorder="1" applyAlignment="1">
      <alignment horizontal="center" vertical="center"/>
    </xf>
    <xf numFmtId="43" fontId="56" fillId="0" borderId="18" xfId="0" applyNumberFormat="1" applyFont="1" applyBorder="1" applyAlignment="1">
      <alignment horizontal="center" vertical="center"/>
    </xf>
    <xf numFmtId="43" fontId="56" fillId="0" borderId="17"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60" fillId="0" borderId="19" xfId="0" applyFont="1" applyBorder="1" applyAlignment="1">
      <alignment horizontal="left" vertical="center"/>
    </xf>
    <xf numFmtId="0" fontId="64" fillId="0" borderId="12" xfId="0" applyFont="1" applyBorder="1" applyAlignment="1">
      <alignment horizontal="center" wrapText="1"/>
    </xf>
    <xf numFmtId="0" fontId="64" fillId="0" borderId="16" xfId="0" applyFont="1" applyBorder="1" applyAlignment="1">
      <alignment horizontal="center" wrapText="1"/>
    </xf>
    <xf numFmtId="0" fontId="64" fillId="0" borderId="13" xfId="0" applyFont="1" applyBorder="1" applyAlignment="1">
      <alignment horizontal="center" wrapText="1"/>
    </xf>
    <xf numFmtId="0" fontId="3" fillId="33" borderId="12"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3" xfId="0" applyFont="1" applyFill="1" applyBorder="1" applyAlignment="1">
      <alignment horizontal="left" vertical="top" wrapText="1"/>
    </xf>
    <xf numFmtId="43" fontId="4" fillId="0" borderId="11" xfId="42" applyFont="1" applyBorder="1" applyAlignment="1">
      <alignment horizontal="center" vertical="center"/>
    </xf>
    <xf numFmtId="43" fontId="4" fillId="0" borderId="18" xfId="42" applyFont="1" applyBorder="1" applyAlignment="1">
      <alignment horizontal="center" vertical="center"/>
    </xf>
    <xf numFmtId="43" fontId="4" fillId="0" borderId="17" xfId="42" applyFont="1" applyBorder="1" applyAlignment="1">
      <alignment horizontal="center" vertical="center"/>
    </xf>
    <xf numFmtId="0" fontId="3" fillId="34" borderId="10" xfId="0" applyFont="1" applyFill="1" applyBorder="1" applyAlignment="1">
      <alignment horizontal="left" vertical="center"/>
    </xf>
    <xf numFmtId="0" fontId="3" fillId="33" borderId="10" xfId="0" applyFont="1" applyFill="1" applyBorder="1" applyAlignment="1">
      <alignment horizontal="left" vertical="top" wrapText="1"/>
    </xf>
    <xf numFmtId="43" fontId="5" fillId="33" borderId="10" xfId="42" applyFont="1" applyFill="1" applyBorder="1" applyAlignment="1">
      <alignment horizontal="center" vertical="center" wrapText="1"/>
    </xf>
    <xf numFmtId="43" fontId="4" fillId="0" borderId="10" xfId="42" applyFont="1" applyBorder="1" applyAlignment="1">
      <alignment horizontal="center" vertical="center"/>
    </xf>
    <xf numFmtId="43" fontId="3" fillId="0" borderId="10" xfId="42" applyFont="1" applyBorder="1" applyAlignment="1">
      <alignment horizontal="center" vertical="center"/>
    </xf>
    <xf numFmtId="2" fontId="4" fillId="0" borderId="10" xfId="42" applyNumberFormat="1" applyFont="1" applyBorder="1" applyAlignment="1">
      <alignment horizontal="center" vertical="center"/>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103"/>
  <sheetViews>
    <sheetView zoomScalePageLayoutView="0" workbookViewId="0" topLeftCell="A94">
      <selection activeCell="D97" sqref="D97"/>
    </sheetView>
  </sheetViews>
  <sheetFormatPr defaultColWidth="9.140625" defaultRowHeight="15"/>
  <cols>
    <col min="1" max="1" width="4.140625" style="21" customWidth="1"/>
    <col min="2" max="2" width="31.8515625" style="21" customWidth="1"/>
    <col min="3" max="3" width="26.57421875" style="21" customWidth="1"/>
    <col min="4" max="4" width="24.28125" style="21" customWidth="1"/>
    <col min="5" max="5" width="23.57421875" style="21" customWidth="1"/>
    <col min="6" max="6" width="22.7109375" style="21" customWidth="1"/>
    <col min="7" max="7" width="23.28125" style="21" customWidth="1"/>
    <col min="8" max="8" width="22.7109375" style="21" customWidth="1"/>
    <col min="9" max="9" width="23.00390625" style="21" customWidth="1"/>
    <col min="10" max="10" width="10.8515625" style="21" bestFit="1" customWidth="1"/>
    <col min="11" max="11" width="9.140625" style="21" customWidth="1"/>
    <col min="12" max="12" width="10.00390625" style="21" bestFit="1" customWidth="1"/>
    <col min="13" max="16" width="9.140625" style="21" customWidth="1"/>
    <col min="17" max="17" width="9.8515625" style="21" bestFit="1" customWidth="1"/>
    <col min="18" max="16384" width="9.140625" style="21" customWidth="1"/>
  </cols>
  <sheetData>
    <row r="2" spans="1:9" s="94" customFormat="1" ht="15.75">
      <c r="A2" s="227" t="s">
        <v>84</v>
      </c>
      <c r="B2" s="227"/>
      <c r="C2" s="227"/>
      <c r="D2" s="227"/>
      <c r="E2" s="227"/>
      <c r="F2" s="227"/>
      <c r="G2" s="227"/>
      <c r="H2" s="227"/>
      <c r="I2" s="227"/>
    </row>
    <row r="3" spans="1:9" s="12" customFormat="1" ht="31.5">
      <c r="A3" s="11" t="s">
        <v>0</v>
      </c>
      <c r="B3" s="23" t="s">
        <v>1</v>
      </c>
      <c r="C3" s="23" t="s">
        <v>2</v>
      </c>
      <c r="D3" s="35" t="s">
        <v>3</v>
      </c>
      <c r="E3" s="36" t="s">
        <v>4</v>
      </c>
      <c r="F3" s="37" t="s">
        <v>5</v>
      </c>
      <c r="G3" s="37" t="s">
        <v>6</v>
      </c>
      <c r="H3" s="37" t="s">
        <v>7</v>
      </c>
      <c r="I3" s="23" t="s">
        <v>8</v>
      </c>
    </row>
    <row r="4" spans="1:9" s="2" customFormat="1" ht="15.75">
      <c r="A4" s="10">
        <v>1</v>
      </c>
      <c r="B4" s="10">
        <v>2</v>
      </c>
      <c r="C4" s="10">
        <v>3</v>
      </c>
      <c r="D4" s="11">
        <v>4</v>
      </c>
      <c r="E4" s="10">
        <v>5</v>
      </c>
      <c r="F4" s="10">
        <v>6</v>
      </c>
      <c r="G4" s="10">
        <v>7</v>
      </c>
      <c r="H4" s="10">
        <v>8</v>
      </c>
      <c r="I4" s="10">
        <v>9</v>
      </c>
    </row>
    <row r="5" spans="1:9" s="2" customFormat="1" ht="15.75">
      <c r="A5" s="211" t="s">
        <v>322</v>
      </c>
      <c r="B5" s="212"/>
      <c r="C5" s="212"/>
      <c r="D5" s="212"/>
      <c r="E5" s="212"/>
      <c r="F5" s="212"/>
      <c r="G5" s="212"/>
      <c r="H5" s="212"/>
      <c r="I5" s="213"/>
    </row>
    <row r="6" spans="1:9" s="2" customFormat="1" ht="105">
      <c r="A6" s="108">
        <v>1</v>
      </c>
      <c r="B6" s="40" t="s">
        <v>569</v>
      </c>
      <c r="C6" s="40" t="s">
        <v>325</v>
      </c>
      <c r="D6" s="98" t="s">
        <v>570</v>
      </c>
      <c r="E6" s="30">
        <v>410000000</v>
      </c>
      <c r="F6" s="30">
        <v>410000000</v>
      </c>
      <c r="G6" s="30">
        <v>410000000</v>
      </c>
      <c r="H6" s="17">
        <v>0</v>
      </c>
      <c r="I6" s="104" t="s">
        <v>551</v>
      </c>
    </row>
    <row r="7" spans="1:9" s="2" customFormat="1" ht="150">
      <c r="A7" s="108"/>
      <c r="B7" s="146" t="s">
        <v>568</v>
      </c>
      <c r="C7" s="40" t="s">
        <v>325</v>
      </c>
      <c r="D7" s="146" t="s">
        <v>571</v>
      </c>
      <c r="E7" s="30">
        <v>390000000</v>
      </c>
      <c r="F7" s="30">
        <v>390000000</v>
      </c>
      <c r="G7" s="30">
        <v>383000000</v>
      </c>
      <c r="H7" s="16">
        <v>7000000</v>
      </c>
      <c r="I7" s="104" t="s">
        <v>551</v>
      </c>
    </row>
    <row r="8" spans="1:9" s="2" customFormat="1" ht="15.75">
      <c r="A8" s="101"/>
      <c r="B8" s="224" t="s">
        <v>78</v>
      </c>
      <c r="C8" s="225"/>
      <c r="D8" s="226"/>
      <c r="E8" s="127">
        <v>800000000</v>
      </c>
      <c r="F8" s="127">
        <v>800000000</v>
      </c>
      <c r="G8" s="18">
        <f>SUM(G6:G7)</f>
        <v>793000000</v>
      </c>
      <c r="H8" s="18">
        <f>SUM(H6:H7)</f>
        <v>7000000</v>
      </c>
      <c r="I8" s="128"/>
    </row>
    <row r="9" spans="1:9" s="2" customFormat="1" ht="15.75">
      <c r="A9" s="221" t="s">
        <v>359</v>
      </c>
      <c r="B9" s="222"/>
      <c r="C9" s="222"/>
      <c r="D9" s="222"/>
      <c r="E9" s="222"/>
      <c r="F9" s="222"/>
      <c r="G9" s="222"/>
      <c r="H9" s="222"/>
      <c r="I9" s="223"/>
    </row>
    <row r="10" spans="1:9" s="2" customFormat="1" ht="45">
      <c r="A10" s="108">
        <v>1</v>
      </c>
      <c r="B10" s="39" t="s">
        <v>323</v>
      </c>
      <c r="C10" s="40" t="s">
        <v>325</v>
      </c>
      <c r="D10" s="99" t="s">
        <v>12</v>
      </c>
      <c r="E10" s="71">
        <v>11470900</v>
      </c>
      <c r="F10" s="71">
        <v>11470900</v>
      </c>
      <c r="G10" s="16">
        <v>11470900</v>
      </c>
      <c r="H10" s="17">
        <v>0</v>
      </c>
      <c r="I10" s="104" t="s">
        <v>452</v>
      </c>
    </row>
    <row r="11" spans="1:9" s="2" customFormat="1" ht="45">
      <c r="A11" s="138">
        <v>2</v>
      </c>
      <c r="B11" s="39" t="s">
        <v>324</v>
      </c>
      <c r="C11" s="40" t="s">
        <v>325</v>
      </c>
      <c r="D11" s="99" t="s">
        <v>12</v>
      </c>
      <c r="E11" s="70">
        <v>300000</v>
      </c>
      <c r="F11" s="70">
        <v>300000</v>
      </c>
      <c r="G11" s="70">
        <v>300000</v>
      </c>
      <c r="H11" s="17">
        <v>0</v>
      </c>
      <c r="I11" s="104" t="s">
        <v>452</v>
      </c>
    </row>
    <row r="12" spans="1:9" s="2" customFormat="1" ht="15.75">
      <c r="A12" s="42"/>
      <c r="B12" s="211" t="s">
        <v>78</v>
      </c>
      <c r="C12" s="212"/>
      <c r="D12" s="213"/>
      <c r="E12" s="102">
        <f>SUM(E10:E11)</f>
        <v>11770900</v>
      </c>
      <c r="F12" s="102">
        <f>SUM(F10:F11)</f>
        <v>11770900</v>
      </c>
      <c r="G12" s="125">
        <f>SUM(G10:G11)</f>
        <v>11770900</v>
      </c>
      <c r="H12" s="19">
        <v>0</v>
      </c>
      <c r="I12" s="42"/>
    </row>
    <row r="13" spans="1:9" s="2" customFormat="1" ht="15.75">
      <c r="A13" s="228" t="s">
        <v>360</v>
      </c>
      <c r="B13" s="229"/>
      <c r="C13" s="229"/>
      <c r="D13" s="229"/>
      <c r="E13" s="229"/>
      <c r="F13" s="229"/>
      <c r="G13" s="229"/>
      <c r="H13" s="229"/>
      <c r="I13" s="230"/>
    </row>
    <row r="14" spans="1:9" s="2" customFormat="1" ht="45">
      <c r="A14" s="14">
        <v>1</v>
      </c>
      <c r="B14" s="39" t="s">
        <v>316</v>
      </c>
      <c r="C14" s="40" t="s">
        <v>85</v>
      </c>
      <c r="D14" s="99" t="s">
        <v>12</v>
      </c>
      <c r="E14" s="41">
        <v>1219433.9000000088</v>
      </c>
      <c r="F14" s="41">
        <v>1219433.9000000088</v>
      </c>
      <c r="G14" s="41">
        <v>1219433.9000000088</v>
      </c>
      <c r="H14" s="17">
        <v>0</v>
      </c>
      <c r="I14" s="104" t="s">
        <v>471</v>
      </c>
    </row>
    <row r="15" spans="1:9" s="2" customFormat="1" ht="45">
      <c r="A15" s="14">
        <v>2</v>
      </c>
      <c r="B15" s="39" t="s">
        <v>364</v>
      </c>
      <c r="C15" s="40" t="s">
        <v>85</v>
      </c>
      <c r="D15" s="99" t="s">
        <v>12</v>
      </c>
      <c r="E15" s="41">
        <v>370370.3999999988</v>
      </c>
      <c r="F15" s="41">
        <v>370370.3999999988</v>
      </c>
      <c r="G15" s="41">
        <v>370370.3999999988</v>
      </c>
      <c r="H15" s="17">
        <v>0</v>
      </c>
      <c r="I15" s="104" t="s">
        <v>472</v>
      </c>
    </row>
    <row r="16" spans="1:9" s="12" customFormat="1" ht="16.5" customHeight="1">
      <c r="A16" s="88"/>
      <c r="B16" s="220" t="s">
        <v>78</v>
      </c>
      <c r="C16" s="231"/>
      <c r="D16" s="220"/>
      <c r="E16" s="43">
        <f>SUM(E14:E15)</f>
        <v>1589804.3000000075</v>
      </c>
      <c r="F16" s="43">
        <f>SUM(F14:F15)</f>
        <v>1589804.3000000075</v>
      </c>
      <c r="G16" s="43">
        <f>SUM(G14:G15)</f>
        <v>1589804.3000000075</v>
      </c>
      <c r="H16" s="19">
        <v>0</v>
      </c>
      <c r="I16" s="76"/>
    </row>
    <row r="17" spans="1:9" s="2" customFormat="1" ht="15.75">
      <c r="A17" s="211" t="s">
        <v>363</v>
      </c>
      <c r="B17" s="212"/>
      <c r="C17" s="212"/>
      <c r="D17" s="212"/>
      <c r="E17" s="212"/>
      <c r="F17" s="212"/>
      <c r="G17" s="212"/>
      <c r="H17" s="212"/>
      <c r="I17" s="213"/>
    </row>
    <row r="18" spans="1:9" s="2" customFormat="1" ht="150">
      <c r="A18" s="138">
        <v>1</v>
      </c>
      <c r="B18" s="39" t="s">
        <v>362</v>
      </c>
      <c r="C18" s="40" t="s">
        <v>85</v>
      </c>
      <c r="D18" s="99" t="s">
        <v>453</v>
      </c>
      <c r="E18" s="100">
        <v>3310745.32</v>
      </c>
      <c r="F18" s="100">
        <v>3310745.32</v>
      </c>
      <c r="G18" s="100">
        <v>3310745.32</v>
      </c>
      <c r="H18" s="17">
        <v>0</v>
      </c>
      <c r="I18" s="104" t="s">
        <v>472</v>
      </c>
    </row>
    <row r="19" spans="1:9" s="2" customFormat="1" ht="15.75">
      <c r="A19" s="42"/>
      <c r="B19" s="211" t="s">
        <v>78</v>
      </c>
      <c r="C19" s="212"/>
      <c r="D19" s="213"/>
      <c r="E19" s="102">
        <f>E18</f>
        <v>3310745.32</v>
      </c>
      <c r="F19" s="102">
        <f>F18</f>
        <v>3310745.32</v>
      </c>
      <c r="G19" s="102">
        <f>G18</f>
        <v>3310745.32</v>
      </c>
      <c r="H19" s="19">
        <v>0</v>
      </c>
      <c r="I19" s="42"/>
    </row>
    <row r="20" spans="1:9" s="2" customFormat="1" ht="15.75">
      <c r="A20" s="105" t="s">
        <v>86</v>
      </c>
      <c r="B20" s="106"/>
      <c r="C20" s="106"/>
      <c r="D20" s="107"/>
      <c r="E20" s="97"/>
      <c r="F20" s="42"/>
      <c r="G20" s="42"/>
      <c r="H20" s="42"/>
      <c r="I20" s="42"/>
    </row>
    <row r="21" spans="1:9" s="2" customFormat="1" ht="45">
      <c r="A21" s="138">
        <v>1</v>
      </c>
      <c r="B21" s="39" t="s">
        <v>314</v>
      </c>
      <c r="C21" s="40" t="s">
        <v>87</v>
      </c>
      <c r="D21" s="98" t="s">
        <v>473</v>
      </c>
      <c r="E21" s="100">
        <v>2500000</v>
      </c>
      <c r="F21" s="100">
        <v>2500000</v>
      </c>
      <c r="G21" s="100">
        <v>2500000</v>
      </c>
      <c r="H21" s="17">
        <v>0</v>
      </c>
      <c r="I21" s="104" t="s">
        <v>434</v>
      </c>
    </row>
    <row r="22" spans="1:9" s="2" customFormat="1" ht="15.75">
      <c r="A22" s="42"/>
      <c r="B22" s="211" t="s">
        <v>78</v>
      </c>
      <c r="C22" s="212"/>
      <c r="D22" s="213"/>
      <c r="E22" s="102">
        <f>E21</f>
        <v>2500000</v>
      </c>
      <c r="F22" s="102">
        <f>F21</f>
        <v>2500000</v>
      </c>
      <c r="G22" s="125">
        <f>G21</f>
        <v>2500000</v>
      </c>
      <c r="H22" s="19">
        <v>0</v>
      </c>
      <c r="I22" s="42"/>
    </row>
    <row r="23" spans="1:9" s="2" customFormat="1" ht="15.75">
      <c r="A23" s="105" t="s">
        <v>88</v>
      </c>
      <c r="B23" s="106"/>
      <c r="C23" s="106"/>
      <c r="D23" s="107"/>
      <c r="E23" s="97"/>
      <c r="F23" s="42"/>
      <c r="G23" s="42"/>
      <c r="H23" s="42"/>
      <c r="I23" s="42"/>
    </row>
    <row r="24" spans="1:9" s="2" customFormat="1" ht="45">
      <c r="A24" s="138">
        <v>1</v>
      </c>
      <c r="B24" s="108" t="s">
        <v>313</v>
      </c>
      <c r="C24" s="40" t="s">
        <v>89</v>
      </c>
      <c r="D24" s="99" t="s">
        <v>12</v>
      </c>
      <c r="E24" s="100">
        <v>670304.8</v>
      </c>
      <c r="F24" s="100">
        <v>670305.8</v>
      </c>
      <c r="G24" s="100">
        <v>670305.8</v>
      </c>
      <c r="H24" s="17">
        <v>0</v>
      </c>
      <c r="I24" s="104" t="s">
        <v>434</v>
      </c>
    </row>
    <row r="25" spans="1:9" s="2" customFormat="1" ht="15.75">
      <c r="A25" s="42"/>
      <c r="B25" s="211" t="s">
        <v>90</v>
      </c>
      <c r="C25" s="212"/>
      <c r="D25" s="213"/>
      <c r="E25" s="102">
        <f>E24</f>
        <v>670304.8</v>
      </c>
      <c r="F25" s="102">
        <v>670304.8</v>
      </c>
      <c r="G25" s="125">
        <v>670304.8</v>
      </c>
      <c r="H25" s="19">
        <v>0</v>
      </c>
      <c r="I25" s="42"/>
    </row>
    <row r="26" spans="1:9" s="2" customFormat="1" ht="15.75">
      <c r="A26" s="105" t="s">
        <v>399</v>
      </c>
      <c r="B26" s="106"/>
      <c r="C26" s="106"/>
      <c r="D26" s="106"/>
      <c r="E26" s="107"/>
      <c r="F26" s="42"/>
      <c r="G26" s="42"/>
      <c r="H26" s="42"/>
      <c r="I26" s="42"/>
    </row>
    <row r="27" spans="1:9" s="2" customFormat="1" ht="90">
      <c r="A27" s="138">
        <v>1</v>
      </c>
      <c r="B27" s="108" t="s">
        <v>361</v>
      </c>
      <c r="C27" s="40" t="s">
        <v>85</v>
      </c>
      <c r="D27" s="98" t="s">
        <v>474</v>
      </c>
      <c r="E27" s="100">
        <v>1808112.66</v>
      </c>
      <c r="F27" s="100">
        <v>1808113</v>
      </c>
      <c r="G27" s="100">
        <v>1808113</v>
      </c>
      <c r="H27" s="17">
        <v>0</v>
      </c>
      <c r="I27" s="104" t="s">
        <v>454</v>
      </c>
    </row>
    <row r="28" spans="1:9" s="2" customFormat="1" ht="15.75">
      <c r="A28" s="42"/>
      <c r="B28" s="211" t="s">
        <v>78</v>
      </c>
      <c r="C28" s="212"/>
      <c r="D28" s="213"/>
      <c r="E28" s="102">
        <f>E27</f>
        <v>1808112.66</v>
      </c>
      <c r="F28" s="102">
        <v>1808112.66</v>
      </c>
      <c r="G28" s="125">
        <v>1808112.66</v>
      </c>
      <c r="H28" s="19">
        <v>0</v>
      </c>
      <c r="I28" s="42"/>
    </row>
    <row r="29" spans="1:9" s="2" customFormat="1" ht="15.75" customHeight="1">
      <c r="A29" s="211" t="s">
        <v>315</v>
      </c>
      <c r="B29" s="212"/>
      <c r="C29" s="212"/>
      <c r="D29" s="213"/>
      <c r="E29" s="97" t="s">
        <v>395</v>
      </c>
      <c r="F29" s="42"/>
      <c r="G29" s="42"/>
      <c r="H29" s="42"/>
      <c r="I29" s="42"/>
    </row>
    <row r="30" spans="1:9" s="2" customFormat="1" ht="45">
      <c r="A30" s="138">
        <v>1</v>
      </c>
      <c r="B30" s="98" t="s">
        <v>475</v>
      </c>
      <c r="C30" s="98" t="s">
        <v>91</v>
      </c>
      <c r="D30" s="98" t="s">
        <v>476</v>
      </c>
      <c r="E30" s="100">
        <v>12500000</v>
      </c>
      <c r="F30" s="16">
        <v>12500000</v>
      </c>
      <c r="G30" s="16">
        <v>12500000</v>
      </c>
      <c r="H30" s="17">
        <v>0</v>
      </c>
      <c r="I30" s="40" t="s">
        <v>477</v>
      </c>
    </row>
    <row r="31" spans="1:9" s="2" customFormat="1" ht="45">
      <c r="A31" s="138">
        <v>2</v>
      </c>
      <c r="B31" s="98" t="s">
        <v>365</v>
      </c>
      <c r="C31" s="98" t="s">
        <v>366</v>
      </c>
      <c r="D31" s="98" t="s">
        <v>367</v>
      </c>
      <c r="E31" s="100">
        <v>2020868.7</v>
      </c>
      <c r="F31" s="16">
        <v>2020868.7</v>
      </c>
      <c r="G31" s="16">
        <v>2020868.7</v>
      </c>
      <c r="H31" s="17">
        <v>0</v>
      </c>
      <c r="I31" s="104" t="s">
        <v>478</v>
      </c>
    </row>
    <row r="32" spans="1:9" s="2" customFormat="1" ht="15.75">
      <c r="A32" s="42"/>
      <c r="B32" s="210" t="s">
        <v>78</v>
      </c>
      <c r="C32" s="210"/>
      <c r="D32" s="210"/>
      <c r="E32" s="102">
        <f>SUM(E30:E31)</f>
        <v>14520868.7</v>
      </c>
      <c r="F32" s="102">
        <f>SUM(F30:F31)</f>
        <v>14520868.7</v>
      </c>
      <c r="G32" s="102">
        <f>SUM(G30:G31)</f>
        <v>14520868.7</v>
      </c>
      <c r="H32" s="103">
        <f>SUM(H30:H31)</f>
        <v>0</v>
      </c>
      <c r="I32" s="42"/>
    </row>
    <row r="33" spans="1:9" s="2" customFormat="1" ht="15.75" customHeight="1">
      <c r="A33" s="211" t="s">
        <v>317</v>
      </c>
      <c r="B33" s="212"/>
      <c r="C33" s="212"/>
      <c r="D33" s="213"/>
      <c r="E33" s="97"/>
      <c r="F33" s="42"/>
      <c r="G33" s="42"/>
      <c r="H33" s="42"/>
      <c r="I33" s="42"/>
    </row>
    <row r="34" spans="1:9" s="2" customFormat="1" ht="45">
      <c r="A34" s="138">
        <v>1</v>
      </c>
      <c r="B34" s="98" t="s">
        <v>318</v>
      </c>
      <c r="C34" s="40" t="s">
        <v>85</v>
      </c>
      <c r="D34" s="98" t="s">
        <v>441</v>
      </c>
      <c r="E34" s="100">
        <v>496360</v>
      </c>
      <c r="F34" s="100">
        <v>496360</v>
      </c>
      <c r="G34" s="100">
        <v>496360</v>
      </c>
      <c r="H34" s="17">
        <v>0</v>
      </c>
      <c r="I34" s="98" t="s">
        <v>479</v>
      </c>
    </row>
    <row r="35" spans="1:9" s="2" customFormat="1" ht="45">
      <c r="A35" s="138">
        <v>2</v>
      </c>
      <c r="B35" s="98" t="s">
        <v>447</v>
      </c>
      <c r="C35" s="40" t="s">
        <v>85</v>
      </c>
      <c r="D35" s="98" t="s">
        <v>441</v>
      </c>
      <c r="E35" s="100">
        <v>40000000</v>
      </c>
      <c r="F35" s="100">
        <v>40000000</v>
      </c>
      <c r="G35" s="100">
        <v>40000000</v>
      </c>
      <c r="H35" s="17">
        <v>0</v>
      </c>
      <c r="I35" s="98" t="s">
        <v>480</v>
      </c>
    </row>
    <row r="36" spans="1:9" s="2" customFormat="1" ht="45">
      <c r="A36" s="138">
        <v>3</v>
      </c>
      <c r="B36" s="98" t="s">
        <v>448</v>
      </c>
      <c r="C36" s="40" t="s">
        <v>85</v>
      </c>
      <c r="D36" s="98" t="s">
        <v>426</v>
      </c>
      <c r="E36" s="100">
        <v>40000000</v>
      </c>
      <c r="F36" s="100">
        <v>40000000</v>
      </c>
      <c r="G36" s="100">
        <v>40000000</v>
      </c>
      <c r="H36" s="17">
        <v>0</v>
      </c>
      <c r="I36" s="98" t="s">
        <v>480</v>
      </c>
    </row>
    <row r="37" spans="1:9" s="2" customFormat="1" ht="45">
      <c r="A37" s="138">
        <v>4</v>
      </c>
      <c r="B37" s="98" t="s">
        <v>442</v>
      </c>
      <c r="C37" s="40" t="s">
        <v>85</v>
      </c>
      <c r="D37" s="98" t="s">
        <v>441</v>
      </c>
      <c r="E37" s="100">
        <v>35284641</v>
      </c>
      <c r="F37" s="100">
        <v>35284641</v>
      </c>
      <c r="G37" s="100">
        <v>35284641</v>
      </c>
      <c r="H37" s="17">
        <v>0</v>
      </c>
      <c r="I37" s="98" t="s">
        <v>480</v>
      </c>
    </row>
    <row r="38" spans="1:9" s="2" customFormat="1" ht="15.75">
      <c r="A38" s="42"/>
      <c r="B38" s="210" t="s">
        <v>78</v>
      </c>
      <c r="C38" s="210"/>
      <c r="D38" s="210"/>
      <c r="E38" s="102">
        <f>SUM(E34:E37)</f>
        <v>115781001</v>
      </c>
      <c r="F38" s="125">
        <f>SUM(F34:F37)</f>
        <v>115781001</v>
      </c>
      <c r="G38" s="125">
        <f>SUM(G34:G37)</f>
        <v>115781001</v>
      </c>
      <c r="H38" s="19">
        <v>0</v>
      </c>
      <c r="I38" s="42"/>
    </row>
    <row r="39" spans="1:9" s="2" customFormat="1" ht="15.75" customHeight="1">
      <c r="A39" s="211" t="s">
        <v>368</v>
      </c>
      <c r="B39" s="212"/>
      <c r="C39" s="212"/>
      <c r="D39" s="213"/>
      <c r="E39" s="97"/>
      <c r="F39" s="42"/>
      <c r="G39" s="42"/>
      <c r="H39" s="42"/>
      <c r="I39" s="42"/>
    </row>
    <row r="40" spans="1:9" s="2" customFormat="1" ht="48.75" customHeight="1">
      <c r="A40" s="138">
        <v>1</v>
      </c>
      <c r="B40" s="15" t="s">
        <v>369</v>
      </c>
      <c r="C40" s="40" t="s">
        <v>85</v>
      </c>
      <c r="D40" s="98" t="s">
        <v>481</v>
      </c>
      <c r="E40" s="100">
        <v>1648169.62</v>
      </c>
      <c r="F40" s="100">
        <v>1648169.62</v>
      </c>
      <c r="G40" s="100">
        <v>1648169.62</v>
      </c>
      <c r="H40" s="17">
        <v>0</v>
      </c>
      <c r="I40" s="98" t="s">
        <v>482</v>
      </c>
    </row>
    <row r="41" spans="1:9" s="2" customFormat="1" ht="45">
      <c r="A41" s="138">
        <v>2</v>
      </c>
      <c r="B41" s="15" t="s">
        <v>370</v>
      </c>
      <c r="C41" s="40" t="s">
        <v>85</v>
      </c>
      <c r="D41" s="98" t="s">
        <v>481</v>
      </c>
      <c r="E41" s="100">
        <v>9614991.76</v>
      </c>
      <c r="F41" s="100">
        <v>9614991.76</v>
      </c>
      <c r="G41" s="100">
        <v>9614991.76</v>
      </c>
      <c r="H41" s="17">
        <v>0</v>
      </c>
      <c r="I41" s="98" t="s">
        <v>482</v>
      </c>
    </row>
    <row r="42" spans="1:9" s="2" customFormat="1" ht="15.75">
      <c r="A42" s="42"/>
      <c r="B42" s="210" t="s">
        <v>78</v>
      </c>
      <c r="C42" s="210"/>
      <c r="D42" s="210"/>
      <c r="E42" s="102">
        <f>SUM(E40:E41)</f>
        <v>11263161.379999999</v>
      </c>
      <c r="F42" s="125">
        <f>SUM(F40:F41)</f>
        <v>11263161.379999999</v>
      </c>
      <c r="G42" s="125">
        <f>SUM(G40:G41)</f>
        <v>11263161.379999999</v>
      </c>
      <c r="H42" s="19">
        <v>0</v>
      </c>
      <c r="I42" s="42"/>
    </row>
    <row r="43" spans="1:9" s="2" customFormat="1" ht="15.75" customHeight="1">
      <c r="A43" s="211" t="s">
        <v>319</v>
      </c>
      <c r="B43" s="212"/>
      <c r="C43" s="212"/>
      <c r="D43" s="213"/>
      <c r="E43" s="97"/>
      <c r="F43" s="42"/>
      <c r="G43" s="42"/>
      <c r="H43" s="42"/>
      <c r="I43" s="42"/>
    </row>
    <row r="44" spans="1:9" s="2" customFormat="1" ht="60">
      <c r="A44" s="138">
        <v>1</v>
      </c>
      <c r="B44" s="98" t="s">
        <v>371</v>
      </c>
      <c r="C44" s="40" t="s">
        <v>85</v>
      </c>
      <c r="D44" s="98" t="s">
        <v>483</v>
      </c>
      <c r="E44" s="100">
        <v>7474275.61</v>
      </c>
      <c r="F44" s="100">
        <v>7474275.61</v>
      </c>
      <c r="G44" s="100">
        <v>7474275.61</v>
      </c>
      <c r="H44" s="17">
        <v>0</v>
      </c>
      <c r="I44" s="98" t="s">
        <v>485</v>
      </c>
    </row>
    <row r="45" spans="1:9" s="2" customFormat="1" ht="45">
      <c r="A45" s="138">
        <v>2</v>
      </c>
      <c r="B45" s="98" t="s">
        <v>372</v>
      </c>
      <c r="C45" s="40" t="s">
        <v>85</v>
      </c>
      <c r="D45" s="98" t="s">
        <v>484</v>
      </c>
      <c r="E45" s="100">
        <v>10507325.03</v>
      </c>
      <c r="F45" s="100">
        <v>10507325.03</v>
      </c>
      <c r="G45" s="100">
        <v>10507325.03</v>
      </c>
      <c r="H45" s="17">
        <v>0</v>
      </c>
      <c r="I45" s="98" t="s">
        <v>486</v>
      </c>
    </row>
    <row r="46" spans="1:9" s="2" customFormat="1" ht="15.75">
      <c r="A46" s="42"/>
      <c r="B46" s="210" t="s">
        <v>78</v>
      </c>
      <c r="C46" s="210"/>
      <c r="D46" s="210"/>
      <c r="E46" s="102">
        <f>SUM(E44:E45)</f>
        <v>17981600.64</v>
      </c>
      <c r="F46" s="102">
        <f>SUM(F44:F45)</f>
        <v>17981600.64</v>
      </c>
      <c r="G46" s="125">
        <f>SUM(G44:G45)</f>
        <v>17981600.64</v>
      </c>
      <c r="H46" s="19">
        <v>0</v>
      </c>
      <c r="I46" s="42"/>
    </row>
    <row r="47" spans="1:9" s="2" customFormat="1" ht="15.75" customHeight="1">
      <c r="A47" s="211" t="s">
        <v>320</v>
      </c>
      <c r="B47" s="212"/>
      <c r="C47" s="212"/>
      <c r="D47" s="213"/>
      <c r="E47" s="97"/>
      <c r="F47" s="42"/>
      <c r="G47" s="42"/>
      <c r="H47" s="42"/>
      <c r="I47" s="42"/>
    </row>
    <row r="48" spans="1:9" s="2" customFormat="1" ht="45">
      <c r="A48" s="138">
        <v>1</v>
      </c>
      <c r="B48" s="98" t="s">
        <v>321</v>
      </c>
      <c r="C48" s="40" t="s">
        <v>85</v>
      </c>
      <c r="D48" s="98" t="s">
        <v>232</v>
      </c>
      <c r="E48" s="100">
        <v>1460121.47</v>
      </c>
      <c r="F48" s="16">
        <v>1460121.47</v>
      </c>
      <c r="G48" s="16">
        <v>1460121.47</v>
      </c>
      <c r="H48" s="17">
        <v>0</v>
      </c>
      <c r="I48" s="98" t="s">
        <v>482</v>
      </c>
    </row>
    <row r="49" spans="1:9" s="2" customFormat="1" ht="15.75">
      <c r="A49" s="42"/>
      <c r="B49" s="210" t="s">
        <v>78</v>
      </c>
      <c r="C49" s="210"/>
      <c r="D49" s="210"/>
      <c r="E49" s="102">
        <f>SUM(E48)</f>
        <v>1460121.47</v>
      </c>
      <c r="F49" s="125">
        <f>SUM(F48)</f>
        <v>1460121.47</v>
      </c>
      <c r="G49" s="125">
        <f>SUM(G48)</f>
        <v>1460121.47</v>
      </c>
      <c r="H49" s="19">
        <v>0</v>
      </c>
      <c r="I49" s="42"/>
    </row>
    <row r="50" spans="1:9" s="2" customFormat="1" ht="15.75" customHeight="1">
      <c r="A50" s="211" t="s">
        <v>326</v>
      </c>
      <c r="B50" s="211"/>
      <c r="C50" s="211"/>
      <c r="D50" s="211"/>
      <c r="E50" s="97"/>
      <c r="F50" s="42"/>
      <c r="G50" s="42"/>
      <c r="H50" s="42"/>
      <c r="I50" s="42"/>
    </row>
    <row r="51" spans="1:9" s="2" customFormat="1" ht="60">
      <c r="A51" s="138"/>
      <c r="B51" s="98" t="s">
        <v>373</v>
      </c>
      <c r="C51" s="40" t="s">
        <v>85</v>
      </c>
      <c r="D51" s="99" t="s">
        <v>426</v>
      </c>
      <c r="E51" s="100">
        <v>55882696</v>
      </c>
      <c r="F51" s="100">
        <v>55882696</v>
      </c>
      <c r="G51" s="100">
        <v>55882696</v>
      </c>
      <c r="H51" s="17">
        <v>0</v>
      </c>
      <c r="I51" s="104" t="s">
        <v>487</v>
      </c>
    </row>
    <row r="52" spans="1:9" s="2" customFormat="1" ht="15.75">
      <c r="A52" s="42"/>
      <c r="B52" s="101" t="s">
        <v>327</v>
      </c>
      <c r="C52" s="101"/>
      <c r="D52" s="101"/>
      <c r="E52" s="102">
        <f>SUM(E51)</f>
        <v>55882696</v>
      </c>
      <c r="F52" s="125">
        <f>SUM(F51)</f>
        <v>55882696</v>
      </c>
      <c r="G52" s="125">
        <f>SUM(G51)</f>
        <v>55882696</v>
      </c>
      <c r="H52" s="19">
        <v>0</v>
      </c>
      <c r="I52" s="42"/>
    </row>
    <row r="53" spans="1:9" s="2" customFormat="1" ht="15.75" customHeight="1">
      <c r="A53" s="211" t="s">
        <v>328</v>
      </c>
      <c r="B53" s="212"/>
      <c r="C53" s="212"/>
      <c r="D53" s="213"/>
      <c r="E53" s="97"/>
      <c r="F53" s="42"/>
      <c r="G53" s="42"/>
      <c r="H53" s="42"/>
      <c r="I53" s="42"/>
    </row>
    <row r="54" spans="1:9" s="2" customFormat="1" ht="15.75" customHeight="1">
      <c r="A54" s="211" t="s">
        <v>397</v>
      </c>
      <c r="B54" s="212"/>
      <c r="C54" s="212"/>
      <c r="D54" s="212"/>
      <c r="E54" s="212"/>
      <c r="F54" s="212"/>
      <c r="G54" s="212"/>
      <c r="H54" s="212"/>
      <c r="I54" s="213"/>
    </row>
    <row r="55" spans="1:9" s="2" customFormat="1" ht="45">
      <c r="A55" s="138">
        <v>1</v>
      </c>
      <c r="B55" s="98" t="s">
        <v>329</v>
      </c>
      <c r="C55" s="40" t="s">
        <v>85</v>
      </c>
      <c r="D55" s="99" t="s">
        <v>441</v>
      </c>
      <c r="E55" s="100">
        <f>452514.12+10023.87</f>
        <v>462537.99</v>
      </c>
      <c r="F55" s="100">
        <f>452514.12+10023.87</f>
        <v>462537.99</v>
      </c>
      <c r="G55" s="100">
        <f>452514.12+10023.87</f>
        <v>462537.99</v>
      </c>
      <c r="H55" s="17">
        <v>0</v>
      </c>
      <c r="I55" s="98" t="s">
        <v>480</v>
      </c>
    </row>
    <row r="56" spans="1:9" s="2" customFormat="1" ht="45">
      <c r="A56" s="138">
        <v>2</v>
      </c>
      <c r="B56" s="98" t="s">
        <v>488</v>
      </c>
      <c r="C56" s="40" t="s">
        <v>85</v>
      </c>
      <c r="D56" s="99" t="s">
        <v>441</v>
      </c>
      <c r="E56" s="100">
        <v>178559.55</v>
      </c>
      <c r="F56" s="100">
        <v>178559.55</v>
      </c>
      <c r="G56" s="100">
        <v>178559.55</v>
      </c>
      <c r="H56" s="17">
        <v>0</v>
      </c>
      <c r="I56" s="98" t="s">
        <v>489</v>
      </c>
    </row>
    <row r="57" spans="1:9" s="2" customFormat="1" ht="45">
      <c r="A57" s="138">
        <v>3</v>
      </c>
      <c r="B57" s="98" t="s">
        <v>490</v>
      </c>
      <c r="C57" s="40" t="s">
        <v>85</v>
      </c>
      <c r="D57" s="99" t="s">
        <v>441</v>
      </c>
      <c r="E57" s="100">
        <v>195162.65</v>
      </c>
      <c r="F57" s="100">
        <v>195162.65</v>
      </c>
      <c r="G57" s="100">
        <v>195162.65</v>
      </c>
      <c r="H57" s="17">
        <v>0</v>
      </c>
      <c r="I57" s="98" t="s">
        <v>489</v>
      </c>
    </row>
    <row r="58" spans="1:9" s="2" customFormat="1" ht="45">
      <c r="A58" s="138">
        <v>4</v>
      </c>
      <c r="B58" s="98" t="s">
        <v>330</v>
      </c>
      <c r="C58" s="40" t="s">
        <v>85</v>
      </c>
      <c r="D58" s="99" t="s">
        <v>441</v>
      </c>
      <c r="E58" s="100">
        <v>2167308</v>
      </c>
      <c r="F58" s="100">
        <v>2167308</v>
      </c>
      <c r="G58" s="100">
        <v>2167308</v>
      </c>
      <c r="H58" s="17">
        <v>0</v>
      </c>
      <c r="I58" s="98" t="s">
        <v>472</v>
      </c>
    </row>
    <row r="59" spans="1:9" s="2" customFormat="1" ht="60">
      <c r="A59" s="138">
        <v>5</v>
      </c>
      <c r="B59" s="98" t="s">
        <v>396</v>
      </c>
      <c r="C59" s="40" t="s">
        <v>85</v>
      </c>
      <c r="D59" s="98" t="s">
        <v>491</v>
      </c>
      <c r="E59" s="100">
        <v>100000000</v>
      </c>
      <c r="F59" s="100">
        <v>100000000</v>
      </c>
      <c r="G59" s="100">
        <v>100000000</v>
      </c>
      <c r="H59" s="17">
        <v>0</v>
      </c>
      <c r="I59" s="98" t="s">
        <v>492</v>
      </c>
    </row>
    <row r="60" spans="1:9" s="2" customFormat="1" ht="15.75">
      <c r="A60" s="221" t="s">
        <v>78</v>
      </c>
      <c r="B60" s="222"/>
      <c r="C60" s="222"/>
      <c r="D60" s="223"/>
      <c r="E60" s="135">
        <f>SUM(E55:E59)</f>
        <v>103003568.19</v>
      </c>
      <c r="F60" s="135">
        <f>SUM(F55:F59)</f>
        <v>103003568.19</v>
      </c>
      <c r="G60" s="73">
        <f>SUM(G55:G59)</f>
        <v>103003568.19</v>
      </c>
      <c r="H60" s="19">
        <v>0</v>
      </c>
      <c r="I60" s="104"/>
    </row>
    <row r="61" spans="1:9" s="2" customFormat="1" ht="15.75">
      <c r="A61" s="42"/>
      <c r="B61" s="98"/>
      <c r="C61" s="40"/>
      <c r="D61" s="99"/>
      <c r="E61" s="100"/>
      <c r="F61" s="100"/>
      <c r="G61" s="17"/>
      <c r="H61" s="16"/>
      <c r="I61" s="104"/>
    </row>
    <row r="62" spans="1:9" s="2" customFormat="1" ht="15.75">
      <c r="A62" s="221" t="s">
        <v>398</v>
      </c>
      <c r="B62" s="222"/>
      <c r="C62" s="222"/>
      <c r="D62" s="222"/>
      <c r="E62" s="222"/>
      <c r="F62" s="222"/>
      <c r="G62" s="222"/>
      <c r="H62" s="222"/>
      <c r="I62" s="223"/>
    </row>
    <row r="63" spans="1:9" s="2" customFormat="1" ht="45">
      <c r="A63" s="138">
        <v>1</v>
      </c>
      <c r="B63" s="98" t="s">
        <v>374</v>
      </c>
      <c r="C63" s="40" t="s">
        <v>85</v>
      </c>
      <c r="D63" s="99" t="s">
        <v>443</v>
      </c>
      <c r="E63" s="100">
        <v>1797551.18</v>
      </c>
      <c r="F63" s="100">
        <v>1797551.18</v>
      </c>
      <c r="G63" s="100">
        <v>1797551.18</v>
      </c>
      <c r="H63" s="17">
        <v>0</v>
      </c>
      <c r="I63" s="99" t="s">
        <v>443</v>
      </c>
    </row>
    <row r="64" spans="1:9" s="2" customFormat="1" ht="15.75">
      <c r="A64" s="42"/>
      <c r="B64" s="224" t="s">
        <v>78</v>
      </c>
      <c r="C64" s="225"/>
      <c r="D64" s="226"/>
      <c r="E64" s="135">
        <f>SUM(E63)</f>
        <v>1797551.18</v>
      </c>
      <c r="F64" s="135">
        <f>SUM(F63)</f>
        <v>1797551.18</v>
      </c>
      <c r="G64" s="73">
        <f>SUM(G63)</f>
        <v>1797551.18</v>
      </c>
      <c r="H64" s="19">
        <v>0</v>
      </c>
      <c r="I64" s="104"/>
    </row>
    <row r="65" spans="1:9" s="2" customFormat="1" ht="15.75">
      <c r="A65" s="42"/>
      <c r="B65" s="210" t="s">
        <v>435</v>
      </c>
      <c r="C65" s="210"/>
      <c r="D65" s="210"/>
      <c r="E65" s="102">
        <f>E60+E64</f>
        <v>104801119.37</v>
      </c>
      <c r="F65" s="102">
        <f>F60+F64</f>
        <v>104801119.37</v>
      </c>
      <c r="G65" s="125">
        <f>G60+G64</f>
        <v>104801119.37</v>
      </c>
      <c r="H65" s="19">
        <v>0</v>
      </c>
      <c r="I65" s="42"/>
    </row>
    <row r="66" spans="1:9" s="2" customFormat="1" ht="15.75">
      <c r="A66" s="42" t="s">
        <v>376</v>
      </c>
      <c r="B66" s="98"/>
      <c r="C66" s="40"/>
      <c r="D66" s="99"/>
      <c r="E66" s="70"/>
      <c r="F66" s="70"/>
      <c r="G66" s="17"/>
      <c r="H66" s="16"/>
      <c r="I66" s="104"/>
    </row>
    <row r="67" spans="1:9" s="2" customFormat="1" ht="54" customHeight="1">
      <c r="A67" s="99">
        <v>1</v>
      </c>
      <c r="B67" s="98" t="s">
        <v>375</v>
      </c>
      <c r="C67" s="40" t="s">
        <v>85</v>
      </c>
      <c r="D67" s="99" t="s">
        <v>12</v>
      </c>
      <c r="E67" s="70">
        <v>10595260</v>
      </c>
      <c r="F67" s="70">
        <v>10595260</v>
      </c>
      <c r="G67" s="70">
        <v>10595260</v>
      </c>
      <c r="H67" s="17">
        <v>0</v>
      </c>
      <c r="I67" s="104" t="s">
        <v>493</v>
      </c>
    </row>
    <row r="68" spans="1:9" s="2" customFormat="1" ht="15.75">
      <c r="A68" s="42"/>
      <c r="B68" s="210" t="s">
        <v>78</v>
      </c>
      <c r="C68" s="210"/>
      <c r="D68" s="210"/>
      <c r="E68" s="73">
        <f>SUM(E67)</f>
        <v>10595260</v>
      </c>
      <c r="F68" s="73">
        <f>SUM(F67)</f>
        <v>10595260</v>
      </c>
      <c r="G68" s="73">
        <f>SUM(G67)</f>
        <v>10595260</v>
      </c>
      <c r="H68" s="19">
        <v>0</v>
      </c>
      <c r="I68" s="42"/>
    </row>
    <row r="69" spans="1:9" s="31" customFormat="1" ht="15.75" customHeight="1">
      <c r="A69" s="216" t="s">
        <v>121</v>
      </c>
      <c r="B69" s="217"/>
      <c r="C69" s="217"/>
      <c r="D69" s="218"/>
      <c r="E69" s="48"/>
      <c r="F69" s="19"/>
      <c r="G69" s="19"/>
      <c r="H69" s="19"/>
      <c r="I69" s="45"/>
    </row>
    <row r="70" spans="1:9" s="31" customFormat="1" ht="15.75" customHeight="1">
      <c r="A70" s="216" t="s">
        <v>338</v>
      </c>
      <c r="B70" s="217"/>
      <c r="C70" s="217"/>
      <c r="D70" s="50"/>
      <c r="E70" s="48"/>
      <c r="F70" s="19"/>
      <c r="G70" s="19"/>
      <c r="H70" s="19"/>
      <c r="I70" s="45"/>
    </row>
    <row r="71" spans="1:9" s="31" customFormat="1" ht="45">
      <c r="A71" s="92">
        <v>1</v>
      </c>
      <c r="B71" s="93" t="s">
        <v>339</v>
      </c>
      <c r="C71" s="93" t="s">
        <v>91</v>
      </c>
      <c r="D71" s="93" t="s">
        <v>444</v>
      </c>
      <c r="E71" s="91">
        <v>6500000</v>
      </c>
      <c r="F71" s="91">
        <v>6500000</v>
      </c>
      <c r="G71" s="91">
        <v>6500000</v>
      </c>
      <c r="H71" s="17">
        <v>0</v>
      </c>
      <c r="I71" s="104" t="s">
        <v>494</v>
      </c>
    </row>
    <row r="72" spans="1:9" s="31" customFormat="1" ht="45">
      <c r="A72" s="92">
        <v>2</v>
      </c>
      <c r="B72" s="93" t="s">
        <v>340</v>
      </c>
      <c r="C72" s="93" t="s">
        <v>91</v>
      </c>
      <c r="D72" s="92" t="s">
        <v>402</v>
      </c>
      <c r="E72" s="91">
        <v>2000000</v>
      </c>
      <c r="F72" s="91">
        <v>2000000</v>
      </c>
      <c r="G72" s="91">
        <v>2000000</v>
      </c>
      <c r="H72" s="17">
        <v>0</v>
      </c>
      <c r="I72" s="104" t="s">
        <v>437</v>
      </c>
    </row>
    <row r="73" spans="1:9" s="31" customFormat="1" ht="45">
      <c r="A73" s="92">
        <v>3</v>
      </c>
      <c r="B73" s="15" t="s">
        <v>341</v>
      </c>
      <c r="C73" s="93" t="s">
        <v>91</v>
      </c>
      <c r="D73" s="93" t="s">
        <v>445</v>
      </c>
      <c r="E73" s="91">
        <v>10000000</v>
      </c>
      <c r="F73" s="91">
        <v>10000000</v>
      </c>
      <c r="G73" s="91">
        <v>10000000</v>
      </c>
      <c r="H73" s="17">
        <v>0</v>
      </c>
      <c r="I73" s="104" t="s">
        <v>437</v>
      </c>
    </row>
    <row r="74" spans="1:9" s="31" customFormat="1" ht="45">
      <c r="A74" s="92">
        <v>4</v>
      </c>
      <c r="B74" s="15" t="s">
        <v>342</v>
      </c>
      <c r="C74" s="93" t="s">
        <v>91</v>
      </c>
      <c r="D74" s="92" t="s">
        <v>446</v>
      </c>
      <c r="E74" s="91">
        <v>6000000</v>
      </c>
      <c r="F74" s="91">
        <v>6000000</v>
      </c>
      <c r="G74" s="91">
        <v>6000000</v>
      </c>
      <c r="H74" s="17">
        <v>0</v>
      </c>
      <c r="I74" s="92" t="s">
        <v>446</v>
      </c>
    </row>
    <row r="75" spans="1:9" s="31" customFormat="1" ht="45">
      <c r="A75" s="92">
        <v>5</v>
      </c>
      <c r="B75" s="15" t="s">
        <v>343</v>
      </c>
      <c r="C75" s="93" t="s">
        <v>91</v>
      </c>
      <c r="D75" s="92" t="s">
        <v>12</v>
      </c>
      <c r="E75" s="91">
        <v>1010872.62</v>
      </c>
      <c r="F75" s="91">
        <v>1010872.62</v>
      </c>
      <c r="G75" s="91">
        <v>1010872.62</v>
      </c>
      <c r="H75" s="17">
        <v>0</v>
      </c>
      <c r="I75" s="104" t="s">
        <v>437</v>
      </c>
    </row>
    <row r="76" spans="1:9" s="31" customFormat="1" ht="45">
      <c r="A76" s="92">
        <v>6</v>
      </c>
      <c r="B76" s="93" t="s">
        <v>344</v>
      </c>
      <c r="C76" s="93" t="s">
        <v>91</v>
      </c>
      <c r="D76" s="92" t="s">
        <v>402</v>
      </c>
      <c r="E76" s="91">
        <v>2000000</v>
      </c>
      <c r="F76" s="91">
        <v>2000000</v>
      </c>
      <c r="G76" s="91">
        <v>2000000</v>
      </c>
      <c r="H76" s="17">
        <v>0</v>
      </c>
      <c r="I76" s="104" t="s">
        <v>436</v>
      </c>
    </row>
    <row r="77" spans="1:9" s="31" customFormat="1" ht="15.75">
      <c r="A77" s="119"/>
      <c r="B77" s="207" t="s">
        <v>78</v>
      </c>
      <c r="C77" s="208"/>
      <c r="D77" s="92"/>
      <c r="E77" s="48">
        <f>SUM(E71:E76)</f>
        <v>27510872.62</v>
      </c>
      <c r="F77" s="48">
        <f>SUM(F71:F76)</f>
        <v>27510872.62</v>
      </c>
      <c r="G77" s="48">
        <f>SUM(G71:G76)</f>
        <v>27510872.62</v>
      </c>
      <c r="H77" s="19">
        <v>0</v>
      </c>
      <c r="I77" s="45"/>
    </row>
    <row r="78" spans="1:9" s="31" customFormat="1" ht="15.75">
      <c r="A78" s="119"/>
      <c r="B78" s="207" t="s">
        <v>152</v>
      </c>
      <c r="C78" s="208"/>
      <c r="D78" s="92"/>
      <c r="E78" s="47"/>
      <c r="F78" s="116"/>
      <c r="G78" s="116"/>
      <c r="H78" s="116"/>
      <c r="I78" s="45"/>
    </row>
    <row r="79" spans="1:9" s="31" customFormat="1" ht="45">
      <c r="A79" s="92">
        <v>1</v>
      </c>
      <c r="B79" s="15" t="s">
        <v>341</v>
      </c>
      <c r="C79" s="93" t="s">
        <v>91</v>
      </c>
      <c r="D79" s="92" t="s">
        <v>12</v>
      </c>
      <c r="E79" s="91">
        <v>2500000</v>
      </c>
      <c r="F79" s="91">
        <v>2500000</v>
      </c>
      <c r="G79" s="91">
        <v>2500000</v>
      </c>
      <c r="H79" s="17">
        <v>0</v>
      </c>
      <c r="I79" s="92" t="s">
        <v>12</v>
      </c>
    </row>
    <row r="80" spans="1:9" s="31" customFormat="1" ht="45">
      <c r="A80" s="92">
        <v>2</v>
      </c>
      <c r="B80" s="93" t="s">
        <v>345</v>
      </c>
      <c r="C80" s="93" t="s">
        <v>91</v>
      </c>
      <c r="D80" s="92" t="s">
        <v>12</v>
      </c>
      <c r="E80" s="91">
        <v>4000000</v>
      </c>
      <c r="F80" s="91">
        <v>4000000</v>
      </c>
      <c r="G80" s="91">
        <v>4000000</v>
      </c>
      <c r="H80" s="17">
        <v>0</v>
      </c>
      <c r="I80" s="92" t="s">
        <v>12</v>
      </c>
    </row>
    <row r="81" spans="1:9" s="31" customFormat="1" ht="45">
      <c r="A81" s="92">
        <v>3</v>
      </c>
      <c r="B81" s="93" t="s">
        <v>346</v>
      </c>
      <c r="C81" s="93" t="s">
        <v>91</v>
      </c>
      <c r="D81" s="92" t="s">
        <v>12</v>
      </c>
      <c r="E81" s="91">
        <v>3000000</v>
      </c>
      <c r="F81" s="91">
        <v>3000000</v>
      </c>
      <c r="G81" s="91">
        <v>3000000</v>
      </c>
      <c r="H81" s="17">
        <v>0</v>
      </c>
      <c r="I81" s="92" t="s">
        <v>12</v>
      </c>
    </row>
    <row r="82" spans="1:9" s="31" customFormat="1" ht="60">
      <c r="A82" s="92">
        <v>4</v>
      </c>
      <c r="B82" s="93" t="s">
        <v>347</v>
      </c>
      <c r="C82" s="93" t="s">
        <v>91</v>
      </c>
      <c r="D82" s="92" t="s">
        <v>12</v>
      </c>
      <c r="E82" s="91">
        <v>2916388.94</v>
      </c>
      <c r="F82" s="91">
        <v>2916388.94</v>
      </c>
      <c r="G82" s="91">
        <v>2916388.94</v>
      </c>
      <c r="H82" s="17">
        <v>0</v>
      </c>
      <c r="I82" s="92" t="s">
        <v>12</v>
      </c>
    </row>
    <row r="83" spans="1:9" s="31" customFormat="1" ht="45">
      <c r="A83" s="92">
        <v>5</v>
      </c>
      <c r="B83" s="93" t="s">
        <v>348</v>
      </c>
      <c r="C83" s="93" t="s">
        <v>91</v>
      </c>
      <c r="D83" s="92" t="s">
        <v>12</v>
      </c>
      <c r="E83" s="91">
        <v>7000000</v>
      </c>
      <c r="F83" s="91">
        <v>7000000</v>
      </c>
      <c r="G83" s="91">
        <v>7000000</v>
      </c>
      <c r="H83" s="17">
        <v>0</v>
      </c>
      <c r="I83" s="92" t="s">
        <v>12</v>
      </c>
    </row>
    <row r="84" spans="1:9" s="31" customFormat="1" ht="45">
      <c r="A84" s="92">
        <v>6</v>
      </c>
      <c r="B84" s="93" t="s">
        <v>349</v>
      </c>
      <c r="C84" s="93" t="s">
        <v>91</v>
      </c>
      <c r="D84" s="92" t="s">
        <v>12</v>
      </c>
      <c r="E84" s="91">
        <v>3340404.44</v>
      </c>
      <c r="F84" s="91">
        <v>3340404.44</v>
      </c>
      <c r="G84" s="91">
        <v>3340404.44</v>
      </c>
      <c r="H84" s="17">
        <v>0</v>
      </c>
      <c r="I84" s="92" t="s">
        <v>12</v>
      </c>
    </row>
    <row r="85" spans="1:9" s="31" customFormat="1" ht="45">
      <c r="A85" s="92">
        <v>7</v>
      </c>
      <c r="B85" s="93" t="s">
        <v>350</v>
      </c>
      <c r="C85" s="93" t="s">
        <v>91</v>
      </c>
      <c r="D85" s="92" t="s">
        <v>12</v>
      </c>
      <c r="E85" s="91">
        <v>1012044</v>
      </c>
      <c r="F85" s="91">
        <v>1012044</v>
      </c>
      <c r="G85" s="91">
        <v>1012044</v>
      </c>
      <c r="H85" s="17">
        <v>0</v>
      </c>
      <c r="I85" s="92" t="s">
        <v>12</v>
      </c>
    </row>
    <row r="86" spans="1:9" s="31" customFormat="1" ht="15.75">
      <c r="A86" s="119"/>
      <c r="B86" s="207" t="s">
        <v>78</v>
      </c>
      <c r="C86" s="208"/>
      <c r="D86" s="92"/>
      <c r="E86" s="48">
        <f>SUM(E79:E85)</f>
        <v>23768837.38</v>
      </c>
      <c r="F86" s="48">
        <f>SUM(F79:F85)</f>
        <v>23768837.38</v>
      </c>
      <c r="G86" s="48">
        <f>SUM(G79:G85)</f>
        <v>23768837.38</v>
      </c>
      <c r="H86" s="48">
        <f>SUM(H79:H85)</f>
        <v>0</v>
      </c>
      <c r="I86" s="45"/>
    </row>
    <row r="87" spans="1:9" s="31" customFormat="1" ht="15.75">
      <c r="A87" s="119"/>
      <c r="B87" s="207" t="s">
        <v>178</v>
      </c>
      <c r="C87" s="208"/>
      <c r="D87" s="92"/>
      <c r="E87" s="47"/>
      <c r="F87" s="47"/>
      <c r="G87" s="116"/>
      <c r="H87" s="116"/>
      <c r="I87" s="45"/>
    </row>
    <row r="88" spans="1:9" s="31" customFormat="1" ht="45">
      <c r="A88" s="92">
        <v>1</v>
      </c>
      <c r="B88" s="93" t="s">
        <v>348</v>
      </c>
      <c r="C88" s="93" t="s">
        <v>91</v>
      </c>
      <c r="D88" s="92" t="s">
        <v>402</v>
      </c>
      <c r="E88" s="91">
        <v>18502471.91</v>
      </c>
      <c r="F88" s="91">
        <v>18502471.91</v>
      </c>
      <c r="G88" s="91">
        <v>18502471.91</v>
      </c>
      <c r="H88" s="17">
        <v>0</v>
      </c>
      <c r="I88" s="93" t="s">
        <v>495</v>
      </c>
    </row>
    <row r="89" spans="1:9" s="31" customFormat="1" ht="45">
      <c r="A89" s="92">
        <v>2</v>
      </c>
      <c r="B89" s="93" t="s">
        <v>351</v>
      </c>
      <c r="C89" s="93" t="s">
        <v>91</v>
      </c>
      <c r="D89" s="93" t="s">
        <v>496</v>
      </c>
      <c r="E89" s="91">
        <v>1605164.58</v>
      </c>
      <c r="F89" s="91">
        <v>1605164.58</v>
      </c>
      <c r="G89" s="91">
        <v>1605164.58</v>
      </c>
      <c r="H89" s="17">
        <v>0</v>
      </c>
      <c r="I89" s="92" t="s">
        <v>497</v>
      </c>
    </row>
    <row r="90" spans="1:9" s="31" customFormat="1" ht="45">
      <c r="A90" s="92">
        <v>3</v>
      </c>
      <c r="B90" s="93" t="s">
        <v>350</v>
      </c>
      <c r="C90" s="93" t="s">
        <v>91</v>
      </c>
      <c r="D90" s="92" t="s">
        <v>12</v>
      </c>
      <c r="E90" s="91">
        <v>4276433.98</v>
      </c>
      <c r="F90" s="91">
        <v>4276433.98</v>
      </c>
      <c r="G90" s="91">
        <v>4276433.98</v>
      </c>
      <c r="H90" s="17">
        <v>0</v>
      </c>
      <c r="I90" s="93" t="s">
        <v>501</v>
      </c>
    </row>
    <row r="91" spans="1:9" s="31" customFormat="1" ht="45">
      <c r="A91" s="92">
        <v>4</v>
      </c>
      <c r="B91" s="15" t="s">
        <v>341</v>
      </c>
      <c r="C91" s="93" t="s">
        <v>91</v>
      </c>
      <c r="D91" s="92" t="s">
        <v>498</v>
      </c>
      <c r="E91" s="91">
        <v>1564575.44</v>
      </c>
      <c r="F91" s="91">
        <v>1564575.44</v>
      </c>
      <c r="G91" s="91">
        <v>1564575.44</v>
      </c>
      <c r="H91" s="17">
        <v>0</v>
      </c>
      <c r="I91" s="93" t="s">
        <v>500</v>
      </c>
    </row>
    <row r="92" spans="1:9" s="31" customFormat="1" ht="45">
      <c r="A92" s="92">
        <v>5</v>
      </c>
      <c r="B92" s="93" t="s">
        <v>346</v>
      </c>
      <c r="C92" s="93" t="s">
        <v>91</v>
      </c>
      <c r="D92" s="92" t="s">
        <v>402</v>
      </c>
      <c r="E92" s="91">
        <v>1807190.09</v>
      </c>
      <c r="F92" s="91">
        <v>1807190.09</v>
      </c>
      <c r="G92" s="91">
        <v>1807190.09</v>
      </c>
      <c r="H92" s="17">
        <v>0</v>
      </c>
      <c r="I92" s="92" t="s">
        <v>499</v>
      </c>
    </row>
    <row r="93" spans="1:9" s="31" customFormat="1" ht="15.75">
      <c r="A93" s="45"/>
      <c r="B93" s="209" t="s">
        <v>78</v>
      </c>
      <c r="C93" s="209"/>
      <c r="D93" s="46"/>
      <c r="E93" s="120">
        <f>SUM(E88:E92)</f>
        <v>27755836.000000004</v>
      </c>
      <c r="F93" s="120">
        <f>SUM(F88:F92)</f>
        <v>27755836.000000004</v>
      </c>
      <c r="G93" s="137">
        <f>SUM(G88:G92)</f>
        <v>27755836.000000004</v>
      </c>
      <c r="H93" s="19">
        <v>0</v>
      </c>
      <c r="I93" s="117"/>
    </row>
    <row r="94" spans="1:9" s="31" customFormat="1" ht="15.75">
      <c r="A94" s="134"/>
      <c r="B94" s="123" t="s">
        <v>377</v>
      </c>
      <c r="C94" s="124"/>
      <c r="D94" s="49"/>
      <c r="E94" s="121">
        <f>E77+E86+E93</f>
        <v>79035546</v>
      </c>
      <c r="F94" s="121">
        <f>F77+F86+F93</f>
        <v>79035546</v>
      </c>
      <c r="G94" s="127">
        <f>G77+G86+G93</f>
        <v>79035546</v>
      </c>
      <c r="H94" s="19">
        <v>0</v>
      </c>
      <c r="I94" s="118"/>
    </row>
    <row r="95" spans="1:9" s="31" customFormat="1" ht="15.75" customHeight="1">
      <c r="A95" s="214" t="s">
        <v>352</v>
      </c>
      <c r="B95" s="219"/>
      <c r="C95" s="215"/>
      <c r="D95" s="96"/>
      <c r="E95" s="96"/>
      <c r="F95" s="96"/>
      <c r="G95" s="96"/>
      <c r="H95" s="96"/>
      <c r="I95" s="96"/>
    </row>
    <row r="96" spans="1:9" s="31" customFormat="1" ht="60">
      <c r="A96" s="29">
        <v>1</v>
      </c>
      <c r="B96" s="15" t="s">
        <v>353</v>
      </c>
      <c r="C96" s="93" t="s">
        <v>91</v>
      </c>
      <c r="D96" s="93" t="s">
        <v>659</v>
      </c>
      <c r="E96" s="30">
        <v>290000</v>
      </c>
      <c r="F96" s="30">
        <v>290000</v>
      </c>
      <c r="G96" s="30">
        <v>290000</v>
      </c>
      <c r="H96" s="17">
        <f>F96-G96</f>
        <v>0</v>
      </c>
      <c r="I96" s="104" t="s">
        <v>660</v>
      </c>
    </row>
    <row r="97" spans="1:9" s="31" customFormat="1" ht="60">
      <c r="A97" s="29">
        <v>2</v>
      </c>
      <c r="B97" s="15" t="s">
        <v>354</v>
      </c>
      <c r="C97" s="93" t="s">
        <v>91</v>
      </c>
      <c r="D97" s="93" t="s">
        <v>659</v>
      </c>
      <c r="E97" s="30">
        <v>213848.29</v>
      </c>
      <c r="F97" s="30">
        <v>213848.29</v>
      </c>
      <c r="G97" s="30">
        <v>213848.29</v>
      </c>
      <c r="H97" s="17">
        <f>F97-G97</f>
        <v>0</v>
      </c>
      <c r="I97" s="104" t="s">
        <v>660</v>
      </c>
    </row>
    <row r="98" spans="1:9" s="31" customFormat="1" ht="45">
      <c r="A98" s="29">
        <v>3</v>
      </c>
      <c r="B98" s="95" t="s">
        <v>355</v>
      </c>
      <c r="C98" s="93" t="s">
        <v>91</v>
      </c>
      <c r="D98" s="93" t="s">
        <v>661</v>
      </c>
      <c r="E98" s="30">
        <v>393695.71</v>
      </c>
      <c r="F98" s="30">
        <v>393695.71</v>
      </c>
      <c r="G98" s="30">
        <v>393695.71</v>
      </c>
      <c r="H98" s="17">
        <f>F98-G98</f>
        <v>0</v>
      </c>
      <c r="I98" s="104" t="s">
        <v>662</v>
      </c>
    </row>
    <row r="99" spans="1:9" s="31" customFormat="1" ht="60">
      <c r="A99" s="29">
        <v>4</v>
      </c>
      <c r="B99" s="15" t="s">
        <v>356</v>
      </c>
      <c r="C99" s="93" t="s">
        <v>91</v>
      </c>
      <c r="D99" s="93" t="s">
        <v>659</v>
      </c>
      <c r="E99" s="30">
        <v>200000</v>
      </c>
      <c r="F99" s="30">
        <v>200000</v>
      </c>
      <c r="G99" s="30">
        <v>200000</v>
      </c>
      <c r="H99" s="17">
        <f>F99-G99</f>
        <v>0</v>
      </c>
      <c r="I99" s="104" t="s">
        <v>660</v>
      </c>
    </row>
    <row r="100" spans="1:9" s="31" customFormat="1" ht="60">
      <c r="A100" s="29">
        <v>5</v>
      </c>
      <c r="B100" s="15" t="s">
        <v>357</v>
      </c>
      <c r="C100" s="93" t="s">
        <v>91</v>
      </c>
      <c r="D100" s="93" t="s">
        <v>659</v>
      </c>
      <c r="E100" s="30">
        <v>90000</v>
      </c>
      <c r="F100" s="30">
        <v>90000</v>
      </c>
      <c r="G100" s="30">
        <v>90000</v>
      </c>
      <c r="H100" s="17">
        <f>F100-G100</f>
        <v>0</v>
      </c>
      <c r="I100" s="104" t="s">
        <v>660</v>
      </c>
    </row>
    <row r="101" spans="1:9" s="31" customFormat="1" ht="15.75">
      <c r="A101" s="29"/>
      <c r="B101" s="214" t="s">
        <v>358</v>
      </c>
      <c r="C101" s="215"/>
      <c r="D101" s="96"/>
      <c r="E101" s="122">
        <f>SUM(E96:E100)</f>
        <v>1187544</v>
      </c>
      <c r="F101" s="122">
        <f>SUM(F96:F100)</f>
        <v>1187544</v>
      </c>
      <c r="G101" s="126">
        <f>SUM(G96:G100)</f>
        <v>1187544</v>
      </c>
      <c r="H101" s="126">
        <f>SUM(H96:H100)</f>
        <v>0</v>
      </c>
      <c r="I101" s="96"/>
    </row>
    <row r="102" spans="1:9" s="12" customFormat="1" ht="15.75">
      <c r="A102" s="112"/>
      <c r="B102" s="220" t="s">
        <v>92</v>
      </c>
      <c r="C102" s="220"/>
      <c r="D102" s="220"/>
      <c r="E102" s="133">
        <f>E8+E12+E16+E19+E22+E25+E28+E32+E38+E42+E46+E49+E52+E65+E68+E94+E101</f>
        <v>1234158785.6399999</v>
      </c>
      <c r="F102" s="133">
        <f>F8+F12+F16+F19+F22+F25+F28+F32+F38+F42+F46+F49+F52+F65+F68+F94+F101</f>
        <v>1234158785.6399999</v>
      </c>
      <c r="G102" s="133">
        <f>G8+G12+G16+G19+G22+G25+G28+G32+G38+G42+G46+G49+G52+G65+G68+G94+G101</f>
        <v>1227158785.6399999</v>
      </c>
      <c r="H102" s="133">
        <f>H8+H12+H16+H19+H22+H25+H28+H32+H38+H42+H46+H49+H52+H65+H68+H94+H101</f>
        <v>7000000</v>
      </c>
      <c r="I102" s="110"/>
    </row>
    <row r="103" spans="1:5" s="2" customFormat="1" ht="15">
      <c r="A103" s="109"/>
      <c r="E103" s="111"/>
    </row>
  </sheetData>
  <sheetProtection/>
  <mergeCells count="40">
    <mergeCell ref="A2:I2"/>
    <mergeCell ref="A13:I13"/>
    <mergeCell ref="B16:D16"/>
    <mergeCell ref="A17:I17"/>
    <mergeCell ref="B19:D19"/>
    <mergeCell ref="B22:D22"/>
    <mergeCell ref="A9:I9"/>
    <mergeCell ref="B8:D8"/>
    <mergeCell ref="A5:I5"/>
    <mergeCell ref="B12:D12"/>
    <mergeCell ref="B42:D42"/>
    <mergeCell ref="B102:D102"/>
    <mergeCell ref="A33:D33"/>
    <mergeCell ref="B38:D38"/>
    <mergeCell ref="A43:D43"/>
    <mergeCell ref="A54:I54"/>
    <mergeCell ref="A60:D60"/>
    <mergeCell ref="A62:I62"/>
    <mergeCell ref="B64:D64"/>
    <mergeCell ref="A53:D53"/>
    <mergeCell ref="B101:C101"/>
    <mergeCell ref="A69:D69"/>
    <mergeCell ref="A70:C70"/>
    <mergeCell ref="A95:C95"/>
    <mergeCell ref="B77:C77"/>
    <mergeCell ref="B25:D25"/>
    <mergeCell ref="B28:D28"/>
    <mergeCell ref="A29:D29"/>
    <mergeCell ref="B32:D32"/>
    <mergeCell ref="A39:D39"/>
    <mergeCell ref="B78:C78"/>
    <mergeCell ref="B86:C86"/>
    <mergeCell ref="B87:C87"/>
    <mergeCell ref="B93:C93"/>
    <mergeCell ref="B46:D46"/>
    <mergeCell ref="A47:D47"/>
    <mergeCell ref="B49:D49"/>
    <mergeCell ref="B68:D68"/>
    <mergeCell ref="A50:D50"/>
    <mergeCell ref="B65:D65"/>
  </mergeCells>
  <printOptions/>
  <pageMargins left="0.7" right="0.7" top="0.75" bottom="0.75" header="0.3" footer="0.3"/>
  <pageSetup fitToHeight="0" fitToWidth="1" horizontalDpi="600" verticalDpi="600" orientation="landscape" paperSize="9" scale="64"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92"/>
  <sheetViews>
    <sheetView zoomScalePageLayoutView="0" workbookViewId="0" topLeftCell="A85">
      <selection activeCell="D24" sqref="D24"/>
    </sheetView>
  </sheetViews>
  <sheetFormatPr defaultColWidth="9.140625" defaultRowHeight="15"/>
  <cols>
    <col min="1" max="1" width="5.421875" style="0" customWidth="1"/>
    <col min="2" max="2" width="34.00390625" style="0" customWidth="1"/>
    <col min="3" max="3" width="30.140625" style="0" customWidth="1"/>
    <col min="4" max="4" width="20.140625" style="0" customWidth="1"/>
    <col min="5" max="5" width="20.421875" style="0" customWidth="1"/>
    <col min="6" max="6" width="19.421875" style="0" customWidth="1"/>
    <col min="7" max="7" width="18.7109375" style="0" customWidth="1"/>
    <col min="8" max="8" width="18.57421875" style="0" customWidth="1"/>
    <col min="9" max="9" width="21.00390625" style="0" customWidth="1"/>
    <col min="10" max="10" width="9.8515625" style="0" customWidth="1"/>
  </cols>
  <sheetData>
    <row r="1" spans="1:9" ht="15">
      <c r="A1" s="148"/>
      <c r="B1" s="148"/>
      <c r="C1" s="148"/>
      <c r="D1" s="148"/>
      <c r="E1" s="148"/>
      <c r="F1" s="148"/>
      <c r="G1" s="148"/>
      <c r="H1" s="148"/>
      <c r="I1" s="148"/>
    </row>
    <row r="2" spans="1:11" s="2" customFormat="1" ht="30">
      <c r="A2" s="136" t="s">
        <v>0</v>
      </c>
      <c r="B2" s="78" t="s">
        <v>1</v>
      </c>
      <c r="C2" s="78" t="s">
        <v>2</v>
      </c>
      <c r="D2" s="78" t="s">
        <v>3</v>
      </c>
      <c r="E2" s="9" t="s">
        <v>4</v>
      </c>
      <c r="F2" s="9" t="s">
        <v>5</v>
      </c>
      <c r="G2" s="9" t="s">
        <v>6</v>
      </c>
      <c r="H2" s="78" t="s">
        <v>7</v>
      </c>
      <c r="I2" s="78" t="s">
        <v>8</v>
      </c>
      <c r="K2" s="3"/>
    </row>
    <row r="3" spans="1:11" s="12" customFormat="1" ht="15.75">
      <c r="A3" s="10">
        <v>1</v>
      </c>
      <c r="B3" s="10">
        <v>2</v>
      </c>
      <c r="C3" s="10">
        <v>3</v>
      </c>
      <c r="D3" s="11">
        <v>4</v>
      </c>
      <c r="E3" s="10">
        <v>5</v>
      </c>
      <c r="F3" s="10">
        <v>6</v>
      </c>
      <c r="G3" s="10">
        <v>7</v>
      </c>
      <c r="H3" s="10">
        <v>8</v>
      </c>
      <c r="I3" s="10">
        <v>9</v>
      </c>
      <c r="K3" s="13"/>
    </row>
    <row r="4" spans="1:11" s="2" customFormat="1" ht="15.75">
      <c r="A4" s="24" t="s">
        <v>121</v>
      </c>
      <c r="B4" s="24"/>
      <c r="C4" s="77"/>
      <c r="D4" s="23"/>
      <c r="E4" s="18"/>
      <c r="F4" s="18"/>
      <c r="G4" s="18"/>
      <c r="H4" s="19"/>
      <c r="I4" s="23"/>
      <c r="K4" s="3"/>
    </row>
    <row r="5" spans="1:11" s="2" customFormat="1" ht="15.75">
      <c r="A5" s="253" t="s">
        <v>122</v>
      </c>
      <c r="B5" s="253"/>
      <c r="C5" s="77"/>
      <c r="D5" s="23"/>
      <c r="E5" s="18"/>
      <c r="F5" s="18"/>
      <c r="G5" s="18"/>
      <c r="H5" s="19"/>
      <c r="I5" s="23"/>
      <c r="K5" s="3"/>
    </row>
    <row r="6" spans="1:11" s="2" customFormat="1" ht="30">
      <c r="A6" s="14">
        <v>1</v>
      </c>
      <c r="B6" s="15" t="s">
        <v>123</v>
      </c>
      <c r="C6" s="15" t="s">
        <v>124</v>
      </c>
      <c r="D6" s="15" t="s">
        <v>728</v>
      </c>
      <c r="E6" s="70">
        <v>570000</v>
      </c>
      <c r="F6" s="70">
        <v>570000</v>
      </c>
      <c r="G6" s="70">
        <v>570000</v>
      </c>
      <c r="H6" s="17">
        <f aca="true" t="shared" si="0" ref="H6:H22">F6-G6</f>
        <v>0</v>
      </c>
      <c r="I6" s="15" t="s">
        <v>12</v>
      </c>
      <c r="K6" s="3"/>
    </row>
    <row r="7" spans="1:11" s="2" customFormat="1" ht="60">
      <c r="A7" s="14">
        <v>2</v>
      </c>
      <c r="B7" s="15" t="s">
        <v>125</v>
      </c>
      <c r="C7" s="15" t="s">
        <v>124</v>
      </c>
      <c r="D7" s="15" t="s">
        <v>733</v>
      </c>
      <c r="E7" s="70">
        <v>400000</v>
      </c>
      <c r="F7" s="70">
        <v>400000</v>
      </c>
      <c r="G7" s="70">
        <v>400000</v>
      </c>
      <c r="H7" s="17">
        <f t="shared" si="0"/>
        <v>0</v>
      </c>
      <c r="I7" s="15" t="s">
        <v>12</v>
      </c>
      <c r="K7" s="3"/>
    </row>
    <row r="8" spans="1:11" s="2" customFormat="1" ht="45">
      <c r="A8" s="14">
        <v>3</v>
      </c>
      <c r="B8" s="15" t="s">
        <v>126</v>
      </c>
      <c r="C8" s="15" t="s">
        <v>124</v>
      </c>
      <c r="D8" s="15" t="s">
        <v>732</v>
      </c>
      <c r="E8" s="71">
        <v>2280000</v>
      </c>
      <c r="F8" s="71">
        <v>2280000</v>
      </c>
      <c r="G8" s="71">
        <v>2280000</v>
      </c>
      <c r="H8" s="17">
        <f t="shared" si="0"/>
        <v>0</v>
      </c>
      <c r="I8" s="15" t="s">
        <v>12</v>
      </c>
      <c r="K8" s="3"/>
    </row>
    <row r="9" spans="1:11" s="2" customFormat="1" ht="60">
      <c r="A9" s="14">
        <v>4</v>
      </c>
      <c r="B9" s="15" t="s">
        <v>127</v>
      </c>
      <c r="C9" s="15" t="s">
        <v>124</v>
      </c>
      <c r="D9" s="15" t="s">
        <v>729</v>
      </c>
      <c r="E9" s="71">
        <v>361100</v>
      </c>
      <c r="F9" s="71">
        <v>361100</v>
      </c>
      <c r="G9" s="71">
        <v>361100</v>
      </c>
      <c r="H9" s="17">
        <f t="shared" si="0"/>
        <v>0</v>
      </c>
      <c r="I9" s="15" t="s">
        <v>12</v>
      </c>
      <c r="K9" s="3"/>
    </row>
    <row r="10" spans="1:11" s="2" customFormat="1" ht="45">
      <c r="A10" s="14">
        <v>5</v>
      </c>
      <c r="B10" s="15" t="s">
        <v>730</v>
      </c>
      <c r="C10" s="15" t="s">
        <v>124</v>
      </c>
      <c r="D10" s="15" t="s">
        <v>731</v>
      </c>
      <c r="E10" s="71">
        <v>4000000</v>
      </c>
      <c r="F10" s="71">
        <v>8000000</v>
      </c>
      <c r="G10" s="71">
        <v>8000000</v>
      </c>
      <c r="H10" s="17">
        <f t="shared" si="0"/>
        <v>0</v>
      </c>
      <c r="I10" s="15" t="s">
        <v>12</v>
      </c>
      <c r="K10" s="3"/>
    </row>
    <row r="11" spans="1:11" s="2" customFormat="1" ht="60">
      <c r="A11" s="14">
        <v>6</v>
      </c>
      <c r="B11" s="15" t="s">
        <v>128</v>
      </c>
      <c r="C11" s="15" t="s">
        <v>124</v>
      </c>
      <c r="D11" s="15" t="s">
        <v>734</v>
      </c>
      <c r="E11" s="71">
        <v>6000000</v>
      </c>
      <c r="F11" s="71">
        <v>6000000</v>
      </c>
      <c r="G11" s="71">
        <v>6000000</v>
      </c>
      <c r="H11" s="17">
        <f t="shared" si="0"/>
        <v>0</v>
      </c>
      <c r="I11" s="15" t="s">
        <v>12</v>
      </c>
      <c r="K11" s="3"/>
    </row>
    <row r="12" spans="1:11" s="2" customFormat="1" ht="45">
      <c r="A12" s="14">
        <v>7</v>
      </c>
      <c r="B12" s="15" t="s">
        <v>129</v>
      </c>
      <c r="C12" s="15" t="s">
        <v>124</v>
      </c>
      <c r="D12" s="15" t="s">
        <v>735</v>
      </c>
      <c r="E12" s="71">
        <v>500000</v>
      </c>
      <c r="F12" s="71">
        <v>500000</v>
      </c>
      <c r="G12" s="71">
        <v>500000</v>
      </c>
      <c r="H12" s="17">
        <f t="shared" si="0"/>
        <v>0</v>
      </c>
      <c r="I12" s="15" t="s">
        <v>12</v>
      </c>
      <c r="K12" s="3"/>
    </row>
    <row r="13" spans="1:11" s="2" customFormat="1" ht="75">
      <c r="A13" s="14">
        <v>8</v>
      </c>
      <c r="B13" s="15" t="s">
        <v>736</v>
      </c>
      <c r="C13" s="15" t="s">
        <v>124</v>
      </c>
      <c r="D13" s="15" t="s">
        <v>737</v>
      </c>
      <c r="E13" s="71">
        <v>240000</v>
      </c>
      <c r="F13" s="71">
        <v>240000</v>
      </c>
      <c r="G13" s="71">
        <v>240000</v>
      </c>
      <c r="H13" s="17">
        <f t="shared" si="0"/>
        <v>0</v>
      </c>
      <c r="I13" s="15" t="s">
        <v>12</v>
      </c>
      <c r="K13" s="3"/>
    </row>
    <row r="14" spans="1:11" s="2" customFormat="1" ht="45">
      <c r="A14" s="14">
        <v>9</v>
      </c>
      <c r="B14" s="15" t="s">
        <v>738</v>
      </c>
      <c r="C14" s="15" t="s">
        <v>130</v>
      </c>
      <c r="D14" s="15" t="s">
        <v>739</v>
      </c>
      <c r="E14" s="71">
        <v>1800000</v>
      </c>
      <c r="F14" s="71">
        <v>1800000</v>
      </c>
      <c r="G14" s="71">
        <v>1800000</v>
      </c>
      <c r="H14" s="17">
        <f t="shared" si="0"/>
        <v>0</v>
      </c>
      <c r="I14" s="15" t="s">
        <v>12</v>
      </c>
      <c r="K14" s="3"/>
    </row>
    <row r="15" spans="1:11" s="2" customFormat="1" ht="45">
      <c r="A15" s="14">
        <v>10</v>
      </c>
      <c r="B15" s="15" t="s">
        <v>131</v>
      </c>
      <c r="C15" s="15" t="s">
        <v>130</v>
      </c>
      <c r="D15" s="15" t="s">
        <v>740</v>
      </c>
      <c r="E15" s="71">
        <v>1500000</v>
      </c>
      <c r="F15" s="71">
        <v>1500000</v>
      </c>
      <c r="G15" s="71">
        <v>1500000</v>
      </c>
      <c r="H15" s="17">
        <f t="shared" si="0"/>
        <v>0</v>
      </c>
      <c r="I15" s="15" t="s">
        <v>12</v>
      </c>
      <c r="K15" s="3"/>
    </row>
    <row r="16" spans="1:11" s="2" customFormat="1" ht="60">
      <c r="A16" s="14">
        <v>11</v>
      </c>
      <c r="B16" s="15" t="s">
        <v>132</v>
      </c>
      <c r="C16" s="15" t="s">
        <v>130</v>
      </c>
      <c r="D16" s="15" t="s">
        <v>741</v>
      </c>
      <c r="E16" s="71">
        <v>360000</v>
      </c>
      <c r="F16" s="71">
        <v>360000</v>
      </c>
      <c r="G16" s="71">
        <v>360000</v>
      </c>
      <c r="H16" s="17">
        <f t="shared" si="0"/>
        <v>0</v>
      </c>
      <c r="I16" s="15" t="s">
        <v>12</v>
      </c>
      <c r="K16" s="3"/>
    </row>
    <row r="17" spans="1:11" s="2" customFormat="1" ht="45">
      <c r="A17" s="14"/>
      <c r="B17" s="15" t="s">
        <v>598</v>
      </c>
      <c r="C17" s="15" t="s">
        <v>599</v>
      </c>
      <c r="D17" s="15" t="s">
        <v>742</v>
      </c>
      <c r="E17" s="71">
        <v>0</v>
      </c>
      <c r="F17" s="71">
        <v>1830000</v>
      </c>
      <c r="G17" s="71">
        <v>1830000</v>
      </c>
      <c r="H17" s="17">
        <f t="shared" si="0"/>
        <v>0</v>
      </c>
      <c r="I17" s="15" t="s">
        <v>12</v>
      </c>
      <c r="K17" s="3"/>
    </row>
    <row r="18" spans="1:11" s="2" customFormat="1" ht="60">
      <c r="A18" s="14"/>
      <c r="B18" s="15" t="s">
        <v>600</v>
      </c>
      <c r="C18" s="15" t="s">
        <v>130</v>
      </c>
      <c r="D18" s="206" t="s">
        <v>743</v>
      </c>
      <c r="E18" s="71">
        <v>0</v>
      </c>
      <c r="F18" s="71">
        <v>5800000</v>
      </c>
      <c r="G18" s="71">
        <v>5800000</v>
      </c>
      <c r="H18" s="17">
        <f t="shared" si="0"/>
        <v>0</v>
      </c>
      <c r="I18" s="15" t="s">
        <v>12</v>
      </c>
      <c r="K18" s="3"/>
    </row>
    <row r="19" spans="1:11" s="2" customFormat="1" ht="60">
      <c r="A19" s="14"/>
      <c r="B19" s="15" t="s">
        <v>601</v>
      </c>
      <c r="C19" s="15" t="s">
        <v>130</v>
      </c>
      <c r="D19" s="15" t="s">
        <v>744</v>
      </c>
      <c r="E19" s="71">
        <v>0</v>
      </c>
      <c r="F19" s="71">
        <v>830000</v>
      </c>
      <c r="G19" s="71">
        <v>830000</v>
      </c>
      <c r="H19" s="17">
        <f t="shared" si="0"/>
        <v>0</v>
      </c>
      <c r="I19" s="15" t="s">
        <v>12</v>
      </c>
      <c r="K19" s="3"/>
    </row>
    <row r="20" spans="1:11" s="2" customFormat="1" ht="45">
      <c r="A20" s="14"/>
      <c r="B20" s="15" t="s">
        <v>602</v>
      </c>
      <c r="C20" s="15" t="s">
        <v>130</v>
      </c>
      <c r="D20" s="15" t="s">
        <v>745</v>
      </c>
      <c r="E20" s="71">
        <v>0</v>
      </c>
      <c r="F20" s="71">
        <v>2000000</v>
      </c>
      <c r="G20" s="71">
        <v>2000000</v>
      </c>
      <c r="H20" s="17">
        <f t="shared" si="0"/>
        <v>0</v>
      </c>
      <c r="I20" s="15" t="s">
        <v>12</v>
      </c>
      <c r="K20" s="3"/>
    </row>
    <row r="21" spans="1:11" s="2" customFormat="1" ht="45">
      <c r="A21" s="14"/>
      <c r="B21" s="15" t="s">
        <v>603</v>
      </c>
      <c r="C21" s="15" t="s">
        <v>130</v>
      </c>
      <c r="D21" s="15" t="s">
        <v>746</v>
      </c>
      <c r="E21" s="71">
        <v>0</v>
      </c>
      <c r="F21" s="71">
        <v>2318181.6</v>
      </c>
      <c r="G21" s="71">
        <v>2318181.6</v>
      </c>
      <c r="H21" s="17">
        <f t="shared" si="0"/>
        <v>0</v>
      </c>
      <c r="I21" s="15" t="s">
        <v>12</v>
      </c>
      <c r="K21" s="3"/>
    </row>
    <row r="22" spans="1:11" s="2" customFormat="1" ht="15.75">
      <c r="A22" s="24" t="s">
        <v>133</v>
      </c>
      <c r="B22" s="24"/>
      <c r="C22" s="77"/>
      <c r="D22" s="15"/>
      <c r="E22" s="73">
        <f>SUM(E6:E21)</f>
        <v>18011100</v>
      </c>
      <c r="F22" s="18">
        <f>SUM(F6:F21)</f>
        <v>34789281.6</v>
      </c>
      <c r="G22" s="18">
        <f>SUM(G6:G21)</f>
        <v>34789281.6</v>
      </c>
      <c r="H22" s="19">
        <f t="shared" si="0"/>
        <v>0</v>
      </c>
      <c r="I22" s="15"/>
      <c r="K22" s="3"/>
    </row>
    <row r="23" spans="1:11" s="2" customFormat="1" ht="15.75">
      <c r="A23" s="24" t="s">
        <v>134</v>
      </c>
      <c r="B23" s="24"/>
      <c r="C23" s="77"/>
      <c r="D23" s="15"/>
      <c r="E23" s="18"/>
      <c r="F23" s="17"/>
      <c r="G23" s="17"/>
      <c r="H23" s="17"/>
      <c r="I23" s="15"/>
      <c r="K23" s="3"/>
    </row>
    <row r="24" spans="1:11" s="2" customFormat="1" ht="60">
      <c r="A24" s="72">
        <v>1</v>
      </c>
      <c r="B24" s="15" t="s">
        <v>135</v>
      </c>
      <c r="C24" s="15" t="s">
        <v>124</v>
      </c>
      <c r="D24" s="15" t="s">
        <v>12</v>
      </c>
      <c r="E24" s="16">
        <v>169421.87</v>
      </c>
      <c r="F24" s="16">
        <v>160000</v>
      </c>
      <c r="G24" s="16">
        <v>160000</v>
      </c>
      <c r="H24" s="17">
        <f>F24-G24</f>
        <v>0</v>
      </c>
      <c r="I24" s="15" t="s">
        <v>12</v>
      </c>
      <c r="K24" s="3"/>
    </row>
    <row r="25" spans="1:11" s="2" customFormat="1" ht="60">
      <c r="A25" s="72">
        <v>2</v>
      </c>
      <c r="B25" s="15" t="s">
        <v>136</v>
      </c>
      <c r="C25" s="15" t="s">
        <v>124</v>
      </c>
      <c r="D25" s="15" t="s">
        <v>12</v>
      </c>
      <c r="E25" s="16">
        <v>720000</v>
      </c>
      <c r="F25" s="16">
        <v>1440000</v>
      </c>
      <c r="G25" s="16">
        <v>1440000</v>
      </c>
      <c r="H25" s="17">
        <f aca="true" t="shared" si="1" ref="H25:H69">F25-G25</f>
        <v>0</v>
      </c>
      <c r="I25" s="15" t="s">
        <v>12</v>
      </c>
      <c r="K25" s="3"/>
    </row>
    <row r="26" spans="1:11" s="2" customFormat="1" ht="45">
      <c r="A26" s="72">
        <v>3</v>
      </c>
      <c r="B26" s="15" t="s">
        <v>137</v>
      </c>
      <c r="C26" s="15" t="s">
        <v>124</v>
      </c>
      <c r="D26" s="15" t="s">
        <v>12</v>
      </c>
      <c r="E26" s="16">
        <v>2000000</v>
      </c>
      <c r="F26" s="16">
        <v>4000000</v>
      </c>
      <c r="G26" s="16">
        <v>4000000</v>
      </c>
      <c r="H26" s="17">
        <f t="shared" si="1"/>
        <v>0</v>
      </c>
      <c r="I26" s="15" t="s">
        <v>12</v>
      </c>
      <c r="K26" s="3"/>
    </row>
    <row r="27" spans="1:11" s="2" customFormat="1" ht="45">
      <c r="A27" s="72">
        <v>4</v>
      </c>
      <c r="B27" s="15" t="s">
        <v>138</v>
      </c>
      <c r="C27" s="15" t="s">
        <v>124</v>
      </c>
      <c r="D27" s="15" t="s">
        <v>12</v>
      </c>
      <c r="E27" s="16">
        <v>150000</v>
      </c>
      <c r="F27" s="16">
        <v>150000</v>
      </c>
      <c r="G27" s="16">
        <v>150000</v>
      </c>
      <c r="H27" s="17">
        <f t="shared" si="1"/>
        <v>0</v>
      </c>
      <c r="I27" s="15" t="s">
        <v>12</v>
      </c>
      <c r="K27" s="3"/>
    </row>
    <row r="28" spans="1:11" s="2" customFormat="1" ht="45">
      <c r="A28" s="72">
        <v>5</v>
      </c>
      <c r="B28" s="15" t="s">
        <v>139</v>
      </c>
      <c r="C28" s="15" t="s">
        <v>124</v>
      </c>
      <c r="D28" s="15" t="s">
        <v>12</v>
      </c>
      <c r="E28" s="16">
        <v>900000</v>
      </c>
      <c r="F28" s="16">
        <v>900000</v>
      </c>
      <c r="G28" s="16">
        <v>900000</v>
      </c>
      <c r="H28" s="17">
        <f t="shared" si="1"/>
        <v>0</v>
      </c>
      <c r="I28" s="15" t="s">
        <v>12</v>
      </c>
      <c r="K28" s="3"/>
    </row>
    <row r="29" spans="1:11" s="2" customFormat="1" ht="45">
      <c r="A29" s="72">
        <v>6</v>
      </c>
      <c r="B29" s="15" t="s">
        <v>140</v>
      </c>
      <c r="C29" s="15" t="s">
        <v>124</v>
      </c>
      <c r="D29" s="15" t="s">
        <v>12</v>
      </c>
      <c r="E29" s="16">
        <v>1600000</v>
      </c>
      <c r="F29" s="16">
        <v>1600000</v>
      </c>
      <c r="G29" s="16">
        <v>1600000</v>
      </c>
      <c r="H29" s="17">
        <f t="shared" si="1"/>
        <v>0</v>
      </c>
      <c r="I29" s="15" t="s">
        <v>12</v>
      </c>
      <c r="K29" s="3"/>
    </row>
    <row r="30" spans="1:11" s="2" customFormat="1" ht="45">
      <c r="A30" s="72">
        <v>7</v>
      </c>
      <c r="B30" s="15" t="s">
        <v>141</v>
      </c>
      <c r="C30" s="15" t="s">
        <v>124</v>
      </c>
      <c r="D30" s="15" t="s">
        <v>12</v>
      </c>
      <c r="E30" s="16">
        <v>6239078.13</v>
      </c>
      <c r="F30" s="16">
        <v>11127873</v>
      </c>
      <c r="G30" s="16">
        <v>7970913</v>
      </c>
      <c r="H30" s="16">
        <f t="shared" si="1"/>
        <v>3156960</v>
      </c>
      <c r="I30" s="15" t="s">
        <v>604</v>
      </c>
      <c r="K30" s="3"/>
    </row>
    <row r="31" spans="1:11" s="2" customFormat="1" ht="60">
      <c r="A31" s="72">
        <v>8</v>
      </c>
      <c r="B31" s="15" t="s">
        <v>142</v>
      </c>
      <c r="C31" s="15" t="s">
        <v>124</v>
      </c>
      <c r="D31" s="15" t="s">
        <v>12</v>
      </c>
      <c r="E31" s="16">
        <v>720000</v>
      </c>
      <c r="F31" s="16">
        <v>1440000</v>
      </c>
      <c r="G31" s="16">
        <v>1440000</v>
      </c>
      <c r="H31" s="17">
        <f t="shared" si="1"/>
        <v>0</v>
      </c>
      <c r="I31" s="15" t="s">
        <v>12</v>
      </c>
      <c r="K31" s="3"/>
    </row>
    <row r="32" spans="1:11" s="2" customFormat="1" ht="45">
      <c r="A32" s="72">
        <v>9</v>
      </c>
      <c r="B32" s="15" t="s">
        <v>143</v>
      </c>
      <c r="C32" s="15" t="s">
        <v>124</v>
      </c>
      <c r="D32" s="15" t="s">
        <v>12</v>
      </c>
      <c r="E32" s="16">
        <v>1200000</v>
      </c>
      <c r="F32" s="16">
        <v>1200000</v>
      </c>
      <c r="G32" s="16">
        <v>1200000</v>
      </c>
      <c r="H32" s="17">
        <f t="shared" si="1"/>
        <v>0</v>
      </c>
      <c r="I32" s="15" t="s">
        <v>12</v>
      </c>
      <c r="K32" s="3"/>
    </row>
    <row r="33" spans="1:11" s="2" customFormat="1" ht="45">
      <c r="A33" s="72">
        <v>10</v>
      </c>
      <c r="B33" s="15" t="s">
        <v>144</v>
      </c>
      <c r="C33" s="15" t="s">
        <v>124</v>
      </c>
      <c r="D33" s="15" t="s">
        <v>12</v>
      </c>
      <c r="E33" s="16">
        <v>600000</v>
      </c>
      <c r="F33" s="16">
        <v>600000</v>
      </c>
      <c r="G33" s="16">
        <v>600000</v>
      </c>
      <c r="H33" s="17">
        <f t="shared" si="1"/>
        <v>0</v>
      </c>
      <c r="I33" s="15" t="s">
        <v>12</v>
      </c>
      <c r="K33" s="3"/>
    </row>
    <row r="34" spans="1:11" s="2" customFormat="1" ht="45">
      <c r="A34" s="72">
        <v>11</v>
      </c>
      <c r="B34" s="15" t="s">
        <v>145</v>
      </c>
      <c r="C34" s="15" t="s">
        <v>124</v>
      </c>
      <c r="D34" s="15" t="s">
        <v>12</v>
      </c>
      <c r="E34" s="16">
        <v>800000</v>
      </c>
      <c r="F34" s="16">
        <v>800000</v>
      </c>
      <c r="G34" s="16">
        <v>800000</v>
      </c>
      <c r="H34" s="17">
        <f t="shared" si="1"/>
        <v>0</v>
      </c>
      <c r="I34" s="15" t="s">
        <v>12</v>
      </c>
      <c r="K34" s="3"/>
    </row>
    <row r="35" spans="1:11" s="2" customFormat="1" ht="45">
      <c r="A35" s="72">
        <v>12</v>
      </c>
      <c r="B35" s="15" t="s">
        <v>146</v>
      </c>
      <c r="C35" s="15" t="s">
        <v>124</v>
      </c>
      <c r="D35" s="15" t="s">
        <v>12</v>
      </c>
      <c r="E35" s="16">
        <v>4860000</v>
      </c>
      <c r="F35" s="16">
        <v>6500000</v>
      </c>
      <c r="G35" s="16">
        <v>6500000</v>
      </c>
      <c r="H35" s="17">
        <f t="shared" si="1"/>
        <v>0</v>
      </c>
      <c r="I35" s="15" t="s">
        <v>12</v>
      </c>
      <c r="K35" s="3"/>
    </row>
    <row r="36" spans="1:11" s="2" customFormat="1" ht="45">
      <c r="A36" s="72">
        <v>13</v>
      </c>
      <c r="B36" s="15" t="s">
        <v>147</v>
      </c>
      <c r="C36" s="15" t="s">
        <v>124</v>
      </c>
      <c r="D36" s="15" t="s">
        <v>12</v>
      </c>
      <c r="E36" s="16">
        <v>4440000</v>
      </c>
      <c r="F36" s="16">
        <v>7200000</v>
      </c>
      <c r="G36" s="16">
        <v>7200000</v>
      </c>
      <c r="H36" s="17">
        <f t="shared" si="1"/>
        <v>0</v>
      </c>
      <c r="I36" s="15" t="s">
        <v>12</v>
      </c>
      <c r="K36" s="3"/>
    </row>
    <row r="37" spans="1:11" s="2" customFormat="1" ht="30">
      <c r="A37" s="72">
        <v>14</v>
      </c>
      <c r="B37" s="15" t="s">
        <v>148</v>
      </c>
      <c r="C37" s="15" t="s">
        <v>124</v>
      </c>
      <c r="D37" s="15" t="s">
        <v>12</v>
      </c>
      <c r="E37" s="16">
        <v>4840000</v>
      </c>
      <c r="F37" s="16">
        <v>8000000</v>
      </c>
      <c r="G37" s="16">
        <v>8000000</v>
      </c>
      <c r="H37" s="17">
        <f t="shared" si="1"/>
        <v>0</v>
      </c>
      <c r="I37" s="15" t="s">
        <v>12</v>
      </c>
      <c r="K37" s="3"/>
    </row>
    <row r="38" spans="1:11" s="2" customFormat="1" ht="30">
      <c r="A38" s="72">
        <v>15</v>
      </c>
      <c r="B38" s="15" t="s">
        <v>149</v>
      </c>
      <c r="C38" s="15" t="s">
        <v>124</v>
      </c>
      <c r="D38" s="15" t="s">
        <v>12</v>
      </c>
      <c r="E38" s="16">
        <v>300000</v>
      </c>
      <c r="F38" s="16">
        <v>300000</v>
      </c>
      <c r="G38" s="16">
        <v>300000</v>
      </c>
      <c r="H38" s="17">
        <f t="shared" si="1"/>
        <v>0</v>
      </c>
      <c r="I38" s="15" t="s">
        <v>12</v>
      </c>
      <c r="K38" s="3"/>
    </row>
    <row r="39" spans="1:11" s="2" customFormat="1" ht="45">
      <c r="A39" s="72">
        <v>16</v>
      </c>
      <c r="B39" s="15" t="s">
        <v>150</v>
      </c>
      <c r="C39" s="15" t="s">
        <v>124</v>
      </c>
      <c r="D39" s="15" t="s">
        <v>12</v>
      </c>
      <c r="E39" s="16">
        <v>480000</v>
      </c>
      <c r="F39" s="16">
        <v>1200000</v>
      </c>
      <c r="G39" s="16">
        <v>1200000</v>
      </c>
      <c r="H39" s="17">
        <f t="shared" si="1"/>
        <v>0</v>
      </c>
      <c r="I39" s="15" t="s">
        <v>12</v>
      </c>
      <c r="K39" s="3"/>
    </row>
    <row r="40" spans="1:11" s="2" customFormat="1" ht="30">
      <c r="A40" s="72"/>
      <c r="B40" s="15" t="s">
        <v>605</v>
      </c>
      <c r="C40" s="15" t="s">
        <v>124</v>
      </c>
      <c r="D40" s="15" t="s">
        <v>12</v>
      </c>
      <c r="E40" s="16">
        <v>0</v>
      </c>
      <c r="F40" s="16">
        <v>6000000</v>
      </c>
      <c r="G40" s="16">
        <v>0</v>
      </c>
      <c r="H40" s="16">
        <f t="shared" si="1"/>
        <v>6000000</v>
      </c>
      <c r="I40" s="15" t="s">
        <v>604</v>
      </c>
      <c r="K40" s="3"/>
    </row>
    <row r="41" spans="1:11" s="2" customFormat="1" ht="15.75">
      <c r="A41" s="24" t="s">
        <v>151</v>
      </c>
      <c r="B41" s="24"/>
      <c r="C41" s="77"/>
      <c r="D41" s="15"/>
      <c r="E41" s="73">
        <f>SUM(E24:E40)</f>
        <v>30018500</v>
      </c>
      <c r="F41" s="18">
        <f>SUM(F24:F40)</f>
        <v>52617873</v>
      </c>
      <c r="G41" s="18">
        <f>SUM(G24:G40)</f>
        <v>43460913</v>
      </c>
      <c r="H41" s="18">
        <f t="shared" si="1"/>
        <v>9156960</v>
      </c>
      <c r="I41" s="15"/>
      <c r="K41" s="3"/>
    </row>
    <row r="42" spans="1:11" s="12" customFormat="1" ht="15.75">
      <c r="A42" s="24" t="s">
        <v>152</v>
      </c>
      <c r="B42" s="24"/>
      <c r="C42" s="74"/>
      <c r="D42" s="15"/>
      <c r="E42" s="75"/>
      <c r="F42" s="17"/>
      <c r="G42" s="17"/>
      <c r="H42" s="17">
        <f t="shared" si="1"/>
        <v>0</v>
      </c>
      <c r="I42" s="15"/>
      <c r="K42" s="13"/>
    </row>
    <row r="43" spans="1:11" s="12" customFormat="1" ht="45">
      <c r="A43" s="24">
        <v>1</v>
      </c>
      <c r="B43" s="15" t="s">
        <v>153</v>
      </c>
      <c r="C43" s="15" t="s">
        <v>124</v>
      </c>
      <c r="D43" s="15" t="s">
        <v>12</v>
      </c>
      <c r="E43" s="16">
        <v>6504293.13</v>
      </c>
      <c r="F43" s="16">
        <v>12304792</v>
      </c>
      <c r="G43" s="16">
        <v>12304792</v>
      </c>
      <c r="H43" s="17">
        <f t="shared" si="1"/>
        <v>0</v>
      </c>
      <c r="I43" s="15" t="s">
        <v>12</v>
      </c>
      <c r="K43" s="13"/>
    </row>
    <row r="44" spans="1:11" s="12" customFormat="1" ht="45">
      <c r="A44" s="24">
        <v>2</v>
      </c>
      <c r="B44" s="15" t="s">
        <v>154</v>
      </c>
      <c r="C44" s="15" t="s">
        <v>124</v>
      </c>
      <c r="D44" s="15" t="s">
        <v>12</v>
      </c>
      <c r="E44" s="16">
        <v>2182680.66</v>
      </c>
      <c r="F44" s="16">
        <v>2182680.66</v>
      </c>
      <c r="G44" s="16">
        <v>2182680.66</v>
      </c>
      <c r="H44" s="17">
        <f t="shared" si="1"/>
        <v>0</v>
      </c>
      <c r="I44" s="15" t="s">
        <v>12</v>
      </c>
      <c r="K44" s="13"/>
    </row>
    <row r="45" spans="1:11" s="12" customFormat="1" ht="45">
      <c r="A45" s="24">
        <v>3</v>
      </c>
      <c r="B45" s="15" t="s">
        <v>155</v>
      </c>
      <c r="C45" s="15" t="s">
        <v>124</v>
      </c>
      <c r="D45" s="15" t="s">
        <v>12</v>
      </c>
      <c r="E45" s="16">
        <v>2640000</v>
      </c>
      <c r="F45" s="16">
        <v>2640000</v>
      </c>
      <c r="G45" s="16">
        <v>2640000</v>
      </c>
      <c r="H45" s="17">
        <f t="shared" si="1"/>
        <v>0</v>
      </c>
      <c r="I45" s="15" t="s">
        <v>12</v>
      </c>
      <c r="K45" s="13"/>
    </row>
    <row r="46" spans="1:11" s="12" customFormat="1" ht="45">
      <c r="A46" s="24">
        <v>4</v>
      </c>
      <c r="B46" s="15" t="s">
        <v>156</v>
      </c>
      <c r="C46" s="15" t="s">
        <v>124</v>
      </c>
      <c r="D46" s="15" t="s">
        <v>12</v>
      </c>
      <c r="E46" s="16">
        <v>400000</v>
      </c>
      <c r="F46" s="16">
        <v>400000</v>
      </c>
      <c r="G46" s="16">
        <v>400000</v>
      </c>
      <c r="H46" s="17">
        <f t="shared" si="1"/>
        <v>0</v>
      </c>
      <c r="I46" s="15" t="s">
        <v>12</v>
      </c>
      <c r="K46" s="13"/>
    </row>
    <row r="47" spans="1:11" s="12" customFormat="1" ht="30">
      <c r="A47" s="24">
        <v>5</v>
      </c>
      <c r="B47" s="15" t="s">
        <v>157</v>
      </c>
      <c r="C47" s="15" t="s">
        <v>124</v>
      </c>
      <c r="D47" s="15" t="s">
        <v>12</v>
      </c>
      <c r="E47" s="16">
        <v>660000</v>
      </c>
      <c r="F47" s="16">
        <v>660000</v>
      </c>
      <c r="G47" s="16">
        <v>660000</v>
      </c>
      <c r="H47" s="17">
        <f t="shared" si="1"/>
        <v>0</v>
      </c>
      <c r="I47" s="15" t="s">
        <v>12</v>
      </c>
      <c r="K47" s="13"/>
    </row>
    <row r="48" spans="1:11" s="12" customFormat="1" ht="30">
      <c r="A48" s="24">
        <v>6</v>
      </c>
      <c r="B48" s="15" t="s">
        <v>606</v>
      </c>
      <c r="C48" s="15" t="s">
        <v>124</v>
      </c>
      <c r="D48" s="15" t="s">
        <v>12</v>
      </c>
      <c r="E48" s="16">
        <v>120000</v>
      </c>
      <c r="F48" s="16">
        <v>120000</v>
      </c>
      <c r="G48" s="16">
        <v>120000</v>
      </c>
      <c r="H48" s="17">
        <f t="shared" si="1"/>
        <v>0</v>
      </c>
      <c r="I48" s="15" t="s">
        <v>12</v>
      </c>
      <c r="K48" s="13"/>
    </row>
    <row r="49" spans="1:11" s="12" customFormat="1" ht="45">
      <c r="A49" s="24">
        <v>7</v>
      </c>
      <c r="B49" s="15" t="s">
        <v>158</v>
      </c>
      <c r="C49" s="15" t="s">
        <v>124</v>
      </c>
      <c r="D49" s="15" t="s">
        <v>12</v>
      </c>
      <c r="E49" s="16">
        <v>620000</v>
      </c>
      <c r="F49" s="16">
        <v>620000</v>
      </c>
      <c r="G49" s="16">
        <v>620000</v>
      </c>
      <c r="H49" s="17">
        <f t="shared" si="1"/>
        <v>0</v>
      </c>
      <c r="I49" s="15" t="s">
        <v>12</v>
      </c>
      <c r="K49" s="13"/>
    </row>
    <row r="50" spans="1:11" s="12" customFormat="1" ht="60">
      <c r="A50" s="24">
        <v>8</v>
      </c>
      <c r="B50" s="15" t="s">
        <v>159</v>
      </c>
      <c r="C50" s="15" t="s">
        <v>124</v>
      </c>
      <c r="D50" s="15" t="s">
        <v>12</v>
      </c>
      <c r="E50" s="16">
        <v>100000</v>
      </c>
      <c r="F50" s="16">
        <v>100000</v>
      </c>
      <c r="G50" s="16">
        <v>100000</v>
      </c>
      <c r="H50" s="17">
        <f t="shared" si="1"/>
        <v>0</v>
      </c>
      <c r="I50" s="15" t="s">
        <v>12</v>
      </c>
      <c r="K50" s="13"/>
    </row>
    <row r="51" spans="1:11" s="12" customFormat="1" ht="30">
      <c r="A51" s="24">
        <v>9</v>
      </c>
      <c r="B51" s="15" t="s">
        <v>160</v>
      </c>
      <c r="C51" s="15" t="s">
        <v>124</v>
      </c>
      <c r="D51" s="15" t="s">
        <v>12</v>
      </c>
      <c r="E51" s="16">
        <v>240000</v>
      </c>
      <c r="F51" s="16">
        <v>2400000</v>
      </c>
      <c r="G51" s="16">
        <v>2400000</v>
      </c>
      <c r="H51" s="17">
        <f t="shared" si="1"/>
        <v>0</v>
      </c>
      <c r="I51" s="15" t="s">
        <v>12</v>
      </c>
      <c r="K51" s="13"/>
    </row>
    <row r="52" spans="1:11" s="12" customFormat="1" ht="60">
      <c r="A52" s="24">
        <v>10</v>
      </c>
      <c r="B52" s="15" t="s">
        <v>161</v>
      </c>
      <c r="C52" s="15" t="s">
        <v>124</v>
      </c>
      <c r="D52" s="15" t="s">
        <v>12</v>
      </c>
      <c r="E52" s="16">
        <v>640000</v>
      </c>
      <c r="F52" s="16">
        <v>2400000</v>
      </c>
      <c r="G52" s="16">
        <v>2400000</v>
      </c>
      <c r="H52" s="17">
        <f t="shared" si="1"/>
        <v>0</v>
      </c>
      <c r="I52" s="15" t="s">
        <v>12</v>
      </c>
      <c r="K52" s="13"/>
    </row>
    <row r="53" spans="1:11" s="12" customFormat="1" ht="45">
      <c r="A53" s="24">
        <v>11</v>
      </c>
      <c r="B53" s="15" t="s">
        <v>162</v>
      </c>
      <c r="C53" s="15" t="s">
        <v>124</v>
      </c>
      <c r="D53" s="15" t="s">
        <v>12</v>
      </c>
      <c r="E53" s="16">
        <v>640000</v>
      </c>
      <c r="F53" s="16">
        <v>640000</v>
      </c>
      <c r="G53" s="16">
        <v>640000</v>
      </c>
      <c r="H53" s="17">
        <f t="shared" si="1"/>
        <v>0</v>
      </c>
      <c r="I53" s="15" t="s">
        <v>12</v>
      </c>
      <c r="K53" s="13"/>
    </row>
    <row r="54" spans="1:11" s="12" customFormat="1" ht="30">
      <c r="A54" s="24">
        <v>12</v>
      </c>
      <c r="B54" s="15" t="s">
        <v>163</v>
      </c>
      <c r="C54" s="15" t="s">
        <v>124</v>
      </c>
      <c r="D54" s="15" t="s">
        <v>12</v>
      </c>
      <c r="E54" s="16">
        <v>960000</v>
      </c>
      <c r="F54" s="16">
        <v>960000</v>
      </c>
      <c r="G54" s="16">
        <v>960000</v>
      </c>
      <c r="H54" s="17">
        <f t="shared" si="1"/>
        <v>0</v>
      </c>
      <c r="I54" s="15" t="s">
        <v>12</v>
      </c>
      <c r="K54" s="13"/>
    </row>
    <row r="55" spans="1:11" s="12" customFormat="1" ht="60">
      <c r="A55" s="24">
        <v>13</v>
      </c>
      <c r="B55" s="15" t="s">
        <v>164</v>
      </c>
      <c r="C55" s="15" t="s">
        <v>124</v>
      </c>
      <c r="D55" s="15" t="s">
        <v>12</v>
      </c>
      <c r="E55" s="16">
        <v>1080000</v>
      </c>
      <c r="F55" s="16">
        <v>1080000</v>
      </c>
      <c r="G55" s="16">
        <v>1080000</v>
      </c>
      <c r="H55" s="17">
        <f t="shared" si="1"/>
        <v>0</v>
      </c>
      <c r="I55" s="15" t="s">
        <v>12</v>
      </c>
      <c r="K55" s="13"/>
    </row>
    <row r="56" spans="1:11" s="12" customFormat="1" ht="45">
      <c r="A56" s="24">
        <v>14</v>
      </c>
      <c r="B56" s="15" t="s">
        <v>165</v>
      </c>
      <c r="C56" s="15" t="s">
        <v>124</v>
      </c>
      <c r="D56" s="15" t="s">
        <v>12</v>
      </c>
      <c r="E56" s="16">
        <v>1615159.44</v>
      </c>
      <c r="F56" s="16">
        <v>2800000</v>
      </c>
      <c r="G56" s="16">
        <v>2800000</v>
      </c>
      <c r="H56" s="17">
        <f t="shared" si="1"/>
        <v>0</v>
      </c>
      <c r="I56" s="15" t="s">
        <v>12</v>
      </c>
      <c r="K56" s="13"/>
    </row>
    <row r="57" spans="1:11" s="12" customFormat="1" ht="30">
      <c r="A57" s="24">
        <v>15</v>
      </c>
      <c r="B57" s="15" t="s">
        <v>166</v>
      </c>
      <c r="C57" s="15" t="s">
        <v>124</v>
      </c>
      <c r="D57" s="15" t="s">
        <v>12</v>
      </c>
      <c r="E57" s="16">
        <v>530725.56</v>
      </c>
      <c r="F57" s="16">
        <v>530725.56</v>
      </c>
      <c r="G57" s="16">
        <v>530725.56</v>
      </c>
      <c r="H57" s="17">
        <f t="shared" si="1"/>
        <v>0</v>
      </c>
      <c r="I57" s="15" t="s">
        <v>12</v>
      </c>
      <c r="K57" s="13"/>
    </row>
    <row r="58" spans="1:11" s="12" customFormat="1" ht="60">
      <c r="A58" s="24">
        <v>16</v>
      </c>
      <c r="B58" s="15" t="s">
        <v>167</v>
      </c>
      <c r="C58" s="15" t="s">
        <v>124</v>
      </c>
      <c r="D58" s="15" t="s">
        <v>12</v>
      </c>
      <c r="E58" s="16">
        <v>100000</v>
      </c>
      <c r="F58" s="16">
        <v>100000</v>
      </c>
      <c r="G58" s="16">
        <v>100000</v>
      </c>
      <c r="H58" s="17">
        <f t="shared" si="1"/>
        <v>0</v>
      </c>
      <c r="I58" s="15" t="s">
        <v>12</v>
      </c>
      <c r="K58" s="13"/>
    </row>
    <row r="59" spans="1:11" s="12" customFormat="1" ht="30">
      <c r="A59" s="24">
        <v>17</v>
      </c>
      <c r="B59" s="15" t="s">
        <v>168</v>
      </c>
      <c r="C59" s="15" t="s">
        <v>124</v>
      </c>
      <c r="D59" s="15" t="s">
        <v>12</v>
      </c>
      <c r="E59" s="16">
        <v>1304459.98</v>
      </c>
      <c r="F59" s="16">
        <v>1304459.78</v>
      </c>
      <c r="G59" s="16">
        <v>1304459.78</v>
      </c>
      <c r="H59" s="17">
        <f t="shared" si="1"/>
        <v>0</v>
      </c>
      <c r="I59" s="15" t="s">
        <v>12</v>
      </c>
      <c r="K59" s="13"/>
    </row>
    <row r="60" spans="1:11" s="12" customFormat="1" ht="45">
      <c r="A60" s="24">
        <v>18</v>
      </c>
      <c r="B60" s="15" t="s">
        <v>169</v>
      </c>
      <c r="C60" s="15" t="s">
        <v>130</v>
      </c>
      <c r="D60" s="15" t="s">
        <v>12</v>
      </c>
      <c r="E60" s="71">
        <v>100000</v>
      </c>
      <c r="F60" s="71">
        <v>100000</v>
      </c>
      <c r="G60" s="71">
        <v>100000</v>
      </c>
      <c r="H60" s="17">
        <f t="shared" si="1"/>
        <v>0</v>
      </c>
      <c r="I60" s="15" t="s">
        <v>12</v>
      </c>
      <c r="K60" s="13"/>
    </row>
    <row r="61" spans="1:11" s="12" customFormat="1" ht="45">
      <c r="A61" s="24">
        <v>19</v>
      </c>
      <c r="B61" s="15" t="s">
        <v>170</v>
      </c>
      <c r="C61" s="15" t="s">
        <v>130</v>
      </c>
      <c r="D61" s="15" t="s">
        <v>12</v>
      </c>
      <c r="E61" s="71">
        <v>2913699.29</v>
      </c>
      <c r="F61" s="71">
        <v>6000000</v>
      </c>
      <c r="G61" s="71">
        <v>6000000</v>
      </c>
      <c r="H61" s="17">
        <f t="shared" si="1"/>
        <v>0</v>
      </c>
      <c r="I61" s="15" t="s">
        <v>12</v>
      </c>
      <c r="K61" s="13"/>
    </row>
    <row r="62" spans="1:11" s="12" customFormat="1" ht="45">
      <c r="A62" s="24">
        <v>20</v>
      </c>
      <c r="B62" s="15" t="s">
        <v>171</v>
      </c>
      <c r="C62" s="15" t="s">
        <v>130</v>
      </c>
      <c r="D62" s="15" t="s">
        <v>12</v>
      </c>
      <c r="E62" s="71">
        <v>600000</v>
      </c>
      <c r="F62" s="71">
        <v>1800000</v>
      </c>
      <c r="G62" s="71">
        <v>1800000</v>
      </c>
      <c r="H62" s="17">
        <f t="shared" si="1"/>
        <v>0</v>
      </c>
      <c r="I62" s="15" t="s">
        <v>12</v>
      </c>
      <c r="K62" s="13"/>
    </row>
    <row r="63" spans="1:11" s="12" customFormat="1" ht="45">
      <c r="A63" s="24">
        <v>21</v>
      </c>
      <c r="B63" s="15" t="s">
        <v>172</v>
      </c>
      <c r="C63" s="15" t="s">
        <v>130</v>
      </c>
      <c r="D63" s="15" t="s">
        <v>12</v>
      </c>
      <c r="E63" s="71">
        <v>480000</v>
      </c>
      <c r="F63" s="71">
        <v>480000</v>
      </c>
      <c r="G63" s="71">
        <v>480000</v>
      </c>
      <c r="H63" s="17">
        <f t="shared" si="1"/>
        <v>0</v>
      </c>
      <c r="I63" s="15" t="s">
        <v>12</v>
      </c>
      <c r="K63" s="13"/>
    </row>
    <row r="64" spans="1:11" s="12" customFormat="1" ht="60">
      <c r="A64" s="24">
        <v>22</v>
      </c>
      <c r="B64" s="15" t="s">
        <v>173</v>
      </c>
      <c r="C64" s="15" t="s">
        <v>130</v>
      </c>
      <c r="D64" s="15" t="s">
        <v>12</v>
      </c>
      <c r="E64" s="71">
        <v>2640000</v>
      </c>
      <c r="F64" s="71">
        <v>2640000</v>
      </c>
      <c r="G64" s="71">
        <v>2640000</v>
      </c>
      <c r="H64" s="17">
        <f t="shared" si="1"/>
        <v>0</v>
      </c>
      <c r="I64" s="15" t="s">
        <v>12</v>
      </c>
      <c r="K64" s="13"/>
    </row>
    <row r="65" spans="1:11" s="12" customFormat="1" ht="30">
      <c r="A65" s="24">
        <v>23</v>
      </c>
      <c r="B65" s="15" t="s">
        <v>607</v>
      </c>
      <c r="C65" s="15" t="s">
        <v>124</v>
      </c>
      <c r="D65" s="15" t="s">
        <v>12</v>
      </c>
      <c r="E65" s="71">
        <v>560000</v>
      </c>
      <c r="F65" s="71">
        <v>560000</v>
      </c>
      <c r="G65" s="71">
        <v>560000</v>
      </c>
      <c r="H65" s="17">
        <f t="shared" si="1"/>
        <v>0</v>
      </c>
      <c r="I65" s="15" t="s">
        <v>12</v>
      </c>
      <c r="K65" s="13"/>
    </row>
    <row r="66" spans="1:11" s="12" customFormat="1" ht="45">
      <c r="A66" s="24">
        <v>24</v>
      </c>
      <c r="B66" s="15" t="s">
        <v>174</v>
      </c>
      <c r="C66" s="15" t="s">
        <v>130</v>
      </c>
      <c r="D66" s="15" t="s">
        <v>12</v>
      </c>
      <c r="E66" s="71">
        <v>2122680.66</v>
      </c>
      <c r="F66" s="71">
        <v>4800000</v>
      </c>
      <c r="G66" s="71">
        <v>4800000</v>
      </c>
      <c r="H66" s="17">
        <f t="shared" si="1"/>
        <v>0</v>
      </c>
      <c r="I66" s="15" t="s">
        <v>12</v>
      </c>
      <c r="K66" s="13"/>
    </row>
    <row r="67" spans="1:11" s="12" customFormat="1" ht="60">
      <c r="A67" s="24">
        <v>25</v>
      </c>
      <c r="B67" s="15" t="s">
        <v>175</v>
      </c>
      <c r="C67" s="15" t="s">
        <v>130</v>
      </c>
      <c r="D67" s="15" t="s">
        <v>12</v>
      </c>
      <c r="E67" s="71">
        <v>760000</v>
      </c>
      <c r="F67" s="71">
        <v>4800000</v>
      </c>
      <c r="G67" s="71">
        <v>4800000</v>
      </c>
      <c r="H67" s="17">
        <f t="shared" si="1"/>
        <v>0</v>
      </c>
      <c r="I67" s="15" t="s">
        <v>12</v>
      </c>
      <c r="K67" s="13"/>
    </row>
    <row r="68" spans="1:11" s="12" customFormat="1" ht="45">
      <c r="A68" s="24">
        <v>26</v>
      </c>
      <c r="B68" s="15" t="s">
        <v>176</v>
      </c>
      <c r="C68" s="15" t="s">
        <v>130</v>
      </c>
      <c r="D68" s="15" t="s">
        <v>12</v>
      </c>
      <c r="E68" s="71">
        <v>840000</v>
      </c>
      <c r="F68" s="71">
        <v>840000</v>
      </c>
      <c r="G68" s="71">
        <v>840000</v>
      </c>
      <c r="H68" s="17">
        <f t="shared" si="1"/>
        <v>0</v>
      </c>
      <c r="I68" s="15" t="s">
        <v>12</v>
      </c>
      <c r="K68" s="13"/>
    </row>
    <row r="69" spans="1:11" s="12" customFormat="1" ht="15.75">
      <c r="A69" s="24" t="s">
        <v>177</v>
      </c>
      <c r="B69" s="24"/>
      <c r="C69" s="77"/>
      <c r="D69" s="15"/>
      <c r="E69" s="73">
        <f>SUM(E43:E68)</f>
        <v>31353698.72</v>
      </c>
      <c r="F69" s="18">
        <f>SUM(F43:F68)</f>
        <v>53262658</v>
      </c>
      <c r="G69" s="18">
        <v>53262658</v>
      </c>
      <c r="H69" s="19">
        <f t="shared" si="1"/>
        <v>0</v>
      </c>
      <c r="I69" s="15"/>
      <c r="K69" s="13"/>
    </row>
    <row r="70" spans="1:11" s="12" customFormat="1" ht="15.75">
      <c r="A70" s="24" t="s">
        <v>178</v>
      </c>
      <c r="B70" s="24"/>
      <c r="C70" s="77"/>
      <c r="D70" s="15"/>
      <c r="E70" s="73"/>
      <c r="F70" s="17"/>
      <c r="G70" s="17"/>
      <c r="H70" s="17"/>
      <c r="I70" s="15"/>
      <c r="K70" s="13"/>
    </row>
    <row r="71" spans="1:11" s="12" customFormat="1" ht="45">
      <c r="A71" s="14">
        <v>1</v>
      </c>
      <c r="B71" s="15" t="s">
        <v>179</v>
      </c>
      <c r="C71" s="15" t="s">
        <v>130</v>
      </c>
      <c r="D71" s="15" t="s">
        <v>12</v>
      </c>
      <c r="E71" s="70">
        <v>9785488.08</v>
      </c>
      <c r="F71" s="70">
        <v>14870679.6</v>
      </c>
      <c r="G71" s="70">
        <v>6786143.95</v>
      </c>
      <c r="H71" s="16">
        <f>F71-G71</f>
        <v>8084535.649999999</v>
      </c>
      <c r="I71" s="15" t="s">
        <v>604</v>
      </c>
      <c r="K71" s="13"/>
    </row>
    <row r="72" spans="1:11" s="12" customFormat="1" ht="60">
      <c r="A72" s="14">
        <v>2</v>
      </c>
      <c r="B72" s="15" t="s">
        <v>180</v>
      </c>
      <c r="C72" s="15" t="s">
        <v>130</v>
      </c>
      <c r="D72" s="15" t="s">
        <v>12</v>
      </c>
      <c r="E72" s="70">
        <v>3584307.97</v>
      </c>
      <c r="F72" s="70">
        <v>3584307.97</v>
      </c>
      <c r="G72" s="70">
        <v>3584307.97</v>
      </c>
      <c r="H72" s="17">
        <f aca="true" t="shared" si="2" ref="H72:H90">F72-G72</f>
        <v>0</v>
      </c>
      <c r="I72" s="15" t="s">
        <v>12</v>
      </c>
      <c r="K72" s="13"/>
    </row>
    <row r="73" spans="1:11" s="12" customFormat="1" ht="45">
      <c r="A73" s="14">
        <v>3</v>
      </c>
      <c r="B73" s="15" t="s">
        <v>181</v>
      </c>
      <c r="C73" s="15" t="s">
        <v>130</v>
      </c>
      <c r="D73" s="15" t="s">
        <v>12</v>
      </c>
      <c r="E73" s="70">
        <v>292000</v>
      </c>
      <c r="F73" s="70">
        <v>292000</v>
      </c>
      <c r="G73" s="70">
        <v>292000</v>
      </c>
      <c r="H73" s="17">
        <f t="shared" si="2"/>
        <v>0</v>
      </c>
      <c r="I73" s="15" t="s">
        <v>12</v>
      </c>
      <c r="K73" s="13"/>
    </row>
    <row r="74" spans="1:11" s="12" customFormat="1" ht="45">
      <c r="A74" s="14">
        <v>4</v>
      </c>
      <c r="B74" s="15" t="s">
        <v>182</v>
      </c>
      <c r="C74" s="15" t="s">
        <v>130</v>
      </c>
      <c r="D74" s="15" t="s">
        <v>12</v>
      </c>
      <c r="E74" s="70">
        <v>426724.39</v>
      </c>
      <c r="F74" s="70">
        <v>3600000</v>
      </c>
      <c r="G74" s="70">
        <v>3600000</v>
      </c>
      <c r="H74" s="17">
        <f t="shared" si="2"/>
        <v>0</v>
      </c>
      <c r="I74" s="15" t="s">
        <v>12</v>
      </c>
      <c r="K74" s="13"/>
    </row>
    <row r="75" spans="1:11" s="12" customFormat="1" ht="45">
      <c r="A75" s="14">
        <v>5</v>
      </c>
      <c r="B75" s="15" t="s">
        <v>183</v>
      </c>
      <c r="C75" s="15" t="s">
        <v>130</v>
      </c>
      <c r="D75" s="15" t="s">
        <v>12</v>
      </c>
      <c r="E75" s="70">
        <v>600000</v>
      </c>
      <c r="F75" s="70">
        <v>2800000</v>
      </c>
      <c r="G75" s="70">
        <v>2800000</v>
      </c>
      <c r="H75" s="17">
        <f t="shared" si="2"/>
        <v>0</v>
      </c>
      <c r="I75" s="15" t="s">
        <v>12</v>
      </c>
      <c r="K75" s="13"/>
    </row>
    <row r="76" spans="1:11" s="12" customFormat="1" ht="45">
      <c r="A76" s="14">
        <v>6</v>
      </c>
      <c r="B76" s="15" t="s">
        <v>184</v>
      </c>
      <c r="C76" s="15" t="s">
        <v>130</v>
      </c>
      <c r="D76" s="15" t="s">
        <v>12</v>
      </c>
      <c r="E76" s="70">
        <v>66922.08</v>
      </c>
      <c r="F76" s="70">
        <v>66922.08</v>
      </c>
      <c r="G76" s="70">
        <v>66922.08</v>
      </c>
      <c r="H76" s="17">
        <f t="shared" si="2"/>
        <v>0</v>
      </c>
      <c r="I76" s="15" t="s">
        <v>12</v>
      </c>
      <c r="K76" s="13"/>
    </row>
    <row r="77" spans="1:11" s="12" customFormat="1" ht="45">
      <c r="A77" s="14">
        <v>7</v>
      </c>
      <c r="B77" s="15" t="s">
        <v>185</v>
      </c>
      <c r="C77" s="15" t="s">
        <v>130</v>
      </c>
      <c r="D77" s="15" t="s">
        <v>12</v>
      </c>
      <c r="E77" s="70">
        <v>3258589</v>
      </c>
      <c r="F77" s="70">
        <v>3258589</v>
      </c>
      <c r="G77" s="70">
        <v>1500000</v>
      </c>
      <c r="H77" s="16">
        <f t="shared" si="2"/>
        <v>1758589</v>
      </c>
      <c r="I77" s="15" t="s">
        <v>604</v>
      </c>
      <c r="K77" s="13"/>
    </row>
    <row r="78" spans="1:11" s="12" customFormat="1" ht="45">
      <c r="A78" s="14">
        <v>8</v>
      </c>
      <c r="B78" s="15" t="s">
        <v>186</v>
      </c>
      <c r="C78" s="15" t="s">
        <v>130</v>
      </c>
      <c r="D78" s="15" t="s">
        <v>12</v>
      </c>
      <c r="E78" s="70">
        <v>3800000</v>
      </c>
      <c r="F78" s="70">
        <v>3800000</v>
      </c>
      <c r="G78" s="70">
        <v>3800000</v>
      </c>
      <c r="H78" s="17">
        <f t="shared" si="2"/>
        <v>0</v>
      </c>
      <c r="I78" s="15" t="s">
        <v>12</v>
      </c>
      <c r="K78" s="13"/>
    </row>
    <row r="79" spans="1:11" s="12" customFormat="1" ht="45">
      <c r="A79" s="14">
        <v>9</v>
      </c>
      <c r="B79" s="15" t="s">
        <v>187</v>
      </c>
      <c r="C79" s="15" t="s">
        <v>130</v>
      </c>
      <c r="D79" s="15" t="s">
        <v>12</v>
      </c>
      <c r="E79" s="70">
        <v>4392085.35</v>
      </c>
      <c r="F79" s="70">
        <v>4392085.35</v>
      </c>
      <c r="G79" s="70">
        <v>3590000</v>
      </c>
      <c r="H79" s="16">
        <f t="shared" si="2"/>
        <v>802085.3499999996</v>
      </c>
      <c r="I79" s="15" t="s">
        <v>604</v>
      </c>
      <c r="K79" s="13"/>
    </row>
    <row r="80" spans="1:11" s="12" customFormat="1" ht="45">
      <c r="A80" s="14">
        <v>10</v>
      </c>
      <c r="B80" s="15" t="s">
        <v>188</v>
      </c>
      <c r="C80" s="15" t="s">
        <v>130</v>
      </c>
      <c r="D80" s="15" t="s">
        <v>12</v>
      </c>
      <c r="E80" s="70">
        <v>240000</v>
      </c>
      <c r="F80" s="70">
        <v>3600000</v>
      </c>
      <c r="G80" s="70">
        <v>3600000</v>
      </c>
      <c r="H80" s="17">
        <f t="shared" si="2"/>
        <v>0</v>
      </c>
      <c r="I80" s="15" t="s">
        <v>12</v>
      </c>
      <c r="K80" s="13"/>
    </row>
    <row r="81" spans="1:11" s="12" customFormat="1" ht="45">
      <c r="A81" s="14">
        <v>11</v>
      </c>
      <c r="B81" s="15" t="s">
        <v>189</v>
      </c>
      <c r="C81" s="15" t="s">
        <v>130</v>
      </c>
      <c r="D81" s="15" t="s">
        <v>12</v>
      </c>
      <c r="E81" s="71">
        <v>4080000</v>
      </c>
      <c r="F81" s="71">
        <v>4080000</v>
      </c>
      <c r="G81" s="71">
        <v>2080000</v>
      </c>
      <c r="H81" s="16">
        <f t="shared" si="2"/>
        <v>2000000</v>
      </c>
      <c r="I81" s="15" t="s">
        <v>604</v>
      </c>
      <c r="K81" s="13"/>
    </row>
    <row r="82" spans="1:11" s="12" customFormat="1" ht="45">
      <c r="A82" s="14">
        <v>12</v>
      </c>
      <c r="B82" s="15" t="s">
        <v>190</v>
      </c>
      <c r="C82" s="15" t="s">
        <v>130</v>
      </c>
      <c r="D82" s="15" t="s">
        <v>12</v>
      </c>
      <c r="E82" s="71">
        <v>240000</v>
      </c>
      <c r="F82" s="71">
        <v>240000</v>
      </c>
      <c r="G82" s="71">
        <v>240000</v>
      </c>
      <c r="H82" s="17">
        <f t="shared" si="2"/>
        <v>0</v>
      </c>
      <c r="I82" s="15" t="s">
        <v>12</v>
      </c>
      <c r="K82" s="13"/>
    </row>
    <row r="83" spans="1:11" s="12" customFormat="1" ht="45">
      <c r="A83" s="14">
        <v>13</v>
      </c>
      <c r="B83" s="15" t="s">
        <v>191</v>
      </c>
      <c r="C83" s="15" t="s">
        <v>130</v>
      </c>
      <c r="D83" s="15" t="s">
        <v>12</v>
      </c>
      <c r="E83" s="71">
        <v>3080000</v>
      </c>
      <c r="F83" s="71">
        <v>3080000</v>
      </c>
      <c r="G83" s="71">
        <v>3080000</v>
      </c>
      <c r="H83" s="17">
        <f t="shared" si="2"/>
        <v>0</v>
      </c>
      <c r="I83" s="15" t="s">
        <v>12</v>
      </c>
      <c r="K83" s="13"/>
    </row>
    <row r="84" spans="1:11" s="12" customFormat="1" ht="45">
      <c r="A84" s="14">
        <v>14</v>
      </c>
      <c r="B84" s="15" t="s">
        <v>192</v>
      </c>
      <c r="C84" s="15" t="s">
        <v>130</v>
      </c>
      <c r="D84" s="15" t="s">
        <v>12</v>
      </c>
      <c r="E84" s="71">
        <v>320000</v>
      </c>
      <c r="F84" s="71">
        <v>320000</v>
      </c>
      <c r="G84" s="71">
        <v>320000</v>
      </c>
      <c r="H84" s="17">
        <f t="shared" si="2"/>
        <v>0</v>
      </c>
      <c r="I84" s="15" t="s">
        <v>12</v>
      </c>
      <c r="K84" s="13"/>
    </row>
    <row r="85" spans="1:9" ht="45">
      <c r="A85" s="14">
        <v>15</v>
      </c>
      <c r="B85" s="15" t="s">
        <v>193</v>
      </c>
      <c r="C85" s="15" t="s">
        <v>130</v>
      </c>
      <c r="D85" s="15" t="s">
        <v>12</v>
      </c>
      <c r="E85" s="71">
        <v>72693.97</v>
      </c>
      <c r="F85" s="71">
        <v>2400000</v>
      </c>
      <c r="G85" s="71">
        <v>2400000</v>
      </c>
      <c r="H85" s="17">
        <f t="shared" si="2"/>
        <v>0</v>
      </c>
      <c r="I85" s="15" t="s">
        <v>12</v>
      </c>
    </row>
    <row r="86" spans="1:9" ht="45">
      <c r="A86" s="14">
        <v>16</v>
      </c>
      <c r="B86" s="15" t="s">
        <v>194</v>
      </c>
      <c r="C86" s="15" t="s">
        <v>130</v>
      </c>
      <c r="D86" s="15" t="s">
        <v>12</v>
      </c>
      <c r="E86" s="71">
        <v>3000000</v>
      </c>
      <c r="F86" s="71">
        <v>3000000</v>
      </c>
      <c r="G86" s="71">
        <v>3000000</v>
      </c>
      <c r="H86" s="17">
        <f t="shared" si="2"/>
        <v>0</v>
      </c>
      <c r="I86" s="15" t="s">
        <v>12</v>
      </c>
    </row>
    <row r="87" spans="1:9" ht="45">
      <c r="A87" s="14">
        <v>17</v>
      </c>
      <c r="B87" s="15" t="s">
        <v>195</v>
      </c>
      <c r="C87" s="15" t="s">
        <v>130</v>
      </c>
      <c r="D87" s="15" t="s">
        <v>12</v>
      </c>
      <c r="E87" s="71">
        <v>240000</v>
      </c>
      <c r="F87" s="71">
        <v>240000</v>
      </c>
      <c r="G87" s="71">
        <v>240000</v>
      </c>
      <c r="H87" s="17">
        <f t="shared" si="2"/>
        <v>0</v>
      </c>
      <c r="I87" s="15" t="s">
        <v>12</v>
      </c>
    </row>
    <row r="88" spans="1:9" ht="60">
      <c r="A88" s="14">
        <v>18</v>
      </c>
      <c r="B88" s="15" t="s">
        <v>196</v>
      </c>
      <c r="C88" s="15" t="s">
        <v>130</v>
      </c>
      <c r="D88" s="15" t="s">
        <v>12</v>
      </c>
      <c r="E88" s="71">
        <v>580000.01</v>
      </c>
      <c r="F88" s="71">
        <v>3600000</v>
      </c>
      <c r="G88" s="71">
        <v>3600000</v>
      </c>
      <c r="H88" s="17">
        <f t="shared" si="2"/>
        <v>0</v>
      </c>
      <c r="I88" s="15" t="s">
        <v>12</v>
      </c>
    </row>
    <row r="89" spans="1:9" ht="45">
      <c r="A89" s="14">
        <v>19</v>
      </c>
      <c r="B89" s="15" t="s">
        <v>197</v>
      </c>
      <c r="C89" s="15" t="s">
        <v>130</v>
      </c>
      <c r="D89" s="15" t="s">
        <v>12</v>
      </c>
      <c r="E89" s="71">
        <v>70000</v>
      </c>
      <c r="F89" s="71">
        <v>6720000</v>
      </c>
      <c r="G89" s="71">
        <v>6720000</v>
      </c>
      <c r="H89" s="17">
        <f t="shared" si="2"/>
        <v>0</v>
      </c>
      <c r="I89" s="15" t="s">
        <v>12</v>
      </c>
    </row>
    <row r="90" spans="1:9" ht="45">
      <c r="A90" s="14">
        <v>20</v>
      </c>
      <c r="B90" s="15" t="s">
        <v>198</v>
      </c>
      <c r="C90" s="15" t="s">
        <v>130</v>
      </c>
      <c r="D90" s="15" t="s">
        <v>12</v>
      </c>
      <c r="E90" s="71">
        <v>2561890.43</v>
      </c>
      <c r="F90" s="71">
        <v>8400000</v>
      </c>
      <c r="G90" s="71">
        <v>8400000</v>
      </c>
      <c r="H90" s="17">
        <f t="shared" si="2"/>
        <v>0</v>
      </c>
      <c r="I90" s="15" t="s">
        <v>12</v>
      </c>
    </row>
    <row r="91" spans="1:9" ht="15.75">
      <c r="A91" s="24" t="s">
        <v>199</v>
      </c>
      <c r="B91" s="24"/>
      <c r="C91" s="77"/>
      <c r="D91" s="76"/>
      <c r="E91" s="73">
        <f>SUM(E71:E90)</f>
        <v>40690701.28</v>
      </c>
      <c r="F91" s="18">
        <f>SUM(F71:F90)</f>
        <v>72344584</v>
      </c>
      <c r="G91" s="18">
        <f>SUM(G71:G90)</f>
        <v>59699374</v>
      </c>
      <c r="H91" s="18">
        <f>SUM(H71:H90)</f>
        <v>12645209.999999998</v>
      </c>
      <c r="I91" s="15"/>
    </row>
    <row r="92" spans="1:9" ht="15.75">
      <c r="A92" s="24" t="s">
        <v>200</v>
      </c>
      <c r="B92" s="24"/>
      <c r="C92" s="77"/>
      <c r="D92" s="44"/>
      <c r="E92" s="73">
        <f>E91+E69+E41+E22</f>
        <v>120074000</v>
      </c>
      <c r="F92" s="18">
        <v>213014396.65</v>
      </c>
      <c r="G92" s="18">
        <f>G91+G69+G41+G22</f>
        <v>191212226.6</v>
      </c>
      <c r="H92" s="18">
        <f>F92-G92</f>
        <v>21802170.050000012</v>
      </c>
      <c r="I92" s="15"/>
    </row>
  </sheetData>
  <sheetProtection/>
  <mergeCells count="1">
    <mergeCell ref="A5:B5"/>
  </mergeCells>
  <printOptions/>
  <pageMargins left="0.7" right="0.7" top="0.75" bottom="0.75" header="0.3" footer="0.3"/>
  <pageSetup firstPageNumber="22" useFirstPageNumber="1" fitToHeight="0" fitToWidth="1" horizontalDpi="600" verticalDpi="600" orientation="landscape" paperSize="9" scale="69"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3:K15"/>
  <sheetViews>
    <sheetView zoomScalePageLayoutView="0" workbookViewId="0" topLeftCell="A10">
      <selection activeCell="A15" sqref="A15:D15"/>
    </sheetView>
  </sheetViews>
  <sheetFormatPr defaultColWidth="9.140625" defaultRowHeight="15"/>
  <cols>
    <col min="1" max="1" width="3.8515625" style="21" customWidth="1"/>
    <col min="2" max="2" width="33.140625" style="21" customWidth="1"/>
    <col min="3" max="3" width="24.140625" style="21" customWidth="1"/>
    <col min="4" max="4" width="21.140625" style="21" customWidth="1"/>
    <col min="5" max="6" width="21.57421875" style="21" customWidth="1"/>
    <col min="7" max="7" width="18.28125" style="21" customWidth="1"/>
    <col min="8" max="8" width="17.140625" style="21" customWidth="1"/>
    <col min="9" max="9" width="19.00390625" style="21" customWidth="1"/>
    <col min="10" max="16384" width="9.140625" style="21" customWidth="1"/>
  </cols>
  <sheetData>
    <row r="3" spans="1:9" ht="47.25">
      <c r="A3" s="69" t="s">
        <v>0</v>
      </c>
      <c r="B3" s="54" t="s">
        <v>1</v>
      </c>
      <c r="C3" s="54" t="s">
        <v>2</v>
      </c>
      <c r="D3" s="54" t="s">
        <v>3</v>
      </c>
      <c r="E3" s="55" t="s">
        <v>4</v>
      </c>
      <c r="F3" s="55" t="s">
        <v>5</v>
      </c>
      <c r="G3" s="55" t="s">
        <v>6</v>
      </c>
      <c r="H3" s="54" t="s">
        <v>7</v>
      </c>
      <c r="I3" s="54" t="s">
        <v>8</v>
      </c>
    </row>
    <row r="4" spans="1:9" ht="15.75">
      <c r="A4" s="10">
        <v>1</v>
      </c>
      <c r="B4" s="10">
        <v>2</v>
      </c>
      <c r="C4" s="10">
        <v>3</v>
      </c>
      <c r="D4" s="11">
        <v>4</v>
      </c>
      <c r="E4" s="10">
        <v>5</v>
      </c>
      <c r="F4" s="10"/>
      <c r="G4" s="10">
        <v>7</v>
      </c>
      <c r="H4" s="10">
        <v>8</v>
      </c>
      <c r="I4" s="10">
        <v>9</v>
      </c>
    </row>
    <row r="5" spans="1:11" s="2" customFormat="1" ht="15.75">
      <c r="A5" s="244" t="s">
        <v>211</v>
      </c>
      <c r="B5" s="245"/>
      <c r="C5" s="245"/>
      <c r="D5" s="246"/>
      <c r="E5" s="18"/>
      <c r="F5" s="18"/>
      <c r="G5" s="19"/>
      <c r="H5" s="19"/>
      <c r="I5" s="15"/>
      <c r="K5" s="3"/>
    </row>
    <row r="6" spans="1:9" ht="65.25" customHeight="1">
      <c r="A6" s="14">
        <v>1</v>
      </c>
      <c r="B6" s="15" t="s">
        <v>201</v>
      </c>
      <c r="C6" s="15" t="s">
        <v>130</v>
      </c>
      <c r="D6" s="15" t="s">
        <v>718</v>
      </c>
      <c r="E6" s="70">
        <v>18000000</v>
      </c>
      <c r="F6" s="17">
        <v>0</v>
      </c>
      <c r="G6" s="17">
        <v>0</v>
      </c>
      <c r="H6" s="17">
        <v>0</v>
      </c>
      <c r="I6" s="15" t="s">
        <v>210</v>
      </c>
    </row>
    <row r="7" spans="1:9" ht="45">
      <c r="A7" s="14">
        <v>2</v>
      </c>
      <c r="B7" s="15" t="s">
        <v>202</v>
      </c>
      <c r="C7" s="15" t="s">
        <v>124</v>
      </c>
      <c r="D7" s="15" t="s">
        <v>719</v>
      </c>
      <c r="E7" s="70">
        <v>8400000</v>
      </c>
      <c r="F7" s="17">
        <v>0</v>
      </c>
      <c r="G7" s="17">
        <v>0</v>
      </c>
      <c r="H7" s="17">
        <v>0</v>
      </c>
      <c r="I7" s="15" t="s">
        <v>210</v>
      </c>
    </row>
    <row r="8" spans="1:9" ht="75">
      <c r="A8" s="14">
        <v>3</v>
      </c>
      <c r="B8" s="15" t="s">
        <v>720</v>
      </c>
      <c r="C8" s="15" t="s">
        <v>124</v>
      </c>
      <c r="D8" s="15" t="s">
        <v>721</v>
      </c>
      <c r="E8" s="71">
        <v>24800000</v>
      </c>
      <c r="F8" s="17">
        <v>0</v>
      </c>
      <c r="G8" s="17">
        <v>0</v>
      </c>
      <c r="H8" s="17">
        <f>F8-G8</f>
        <v>0</v>
      </c>
      <c r="I8" s="15" t="s">
        <v>210</v>
      </c>
    </row>
    <row r="9" spans="1:9" ht="43.5" customHeight="1">
      <c r="A9" s="14">
        <v>4</v>
      </c>
      <c r="B9" s="15" t="s">
        <v>203</v>
      </c>
      <c r="C9" s="15" t="s">
        <v>124</v>
      </c>
      <c r="D9" s="15" t="s">
        <v>722</v>
      </c>
      <c r="E9" s="71">
        <f>15920000+7000000</f>
        <v>22920000</v>
      </c>
      <c r="F9" s="17">
        <v>0</v>
      </c>
      <c r="G9" s="17">
        <v>0</v>
      </c>
      <c r="H9" s="17">
        <f>F9-G9</f>
        <v>0</v>
      </c>
      <c r="I9" s="15" t="s">
        <v>210</v>
      </c>
    </row>
    <row r="10" spans="1:9" ht="45">
      <c r="A10" s="14">
        <v>5</v>
      </c>
      <c r="B10" s="15" t="s">
        <v>204</v>
      </c>
      <c r="C10" s="15" t="s">
        <v>124</v>
      </c>
      <c r="D10" s="15" t="s">
        <v>723</v>
      </c>
      <c r="E10" s="71">
        <v>12000000</v>
      </c>
      <c r="F10" s="17">
        <v>0</v>
      </c>
      <c r="G10" s="17">
        <v>0</v>
      </c>
      <c r="H10" s="17">
        <f>F10-G10</f>
        <v>0</v>
      </c>
      <c r="I10" s="15" t="s">
        <v>210</v>
      </c>
    </row>
    <row r="11" spans="1:9" ht="60">
      <c r="A11" s="14">
        <v>6</v>
      </c>
      <c r="B11" s="15" t="s">
        <v>205</v>
      </c>
      <c r="C11" s="15" t="s">
        <v>124</v>
      </c>
      <c r="D11" s="15" t="s">
        <v>724</v>
      </c>
      <c r="E11" s="71">
        <v>6440000</v>
      </c>
      <c r="F11" s="17">
        <v>0</v>
      </c>
      <c r="G11" s="17">
        <v>0</v>
      </c>
      <c r="H11" s="17">
        <f>F11-G11</f>
        <v>0</v>
      </c>
      <c r="I11" s="15" t="s">
        <v>210</v>
      </c>
    </row>
    <row r="12" spans="1:9" ht="60">
      <c r="A12" s="14">
        <v>7</v>
      </c>
      <c r="B12" s="15" t="s">
        <v>206</v>
      </c>
      <c r="C12" s="15" t="s">
        <v>124</v>
      </c>
      <c r="D12" s="15" t="s">
        <v>725</v>
      </c>
      <c r="E12" s="71">
        <f>18240000+166000</f>
        <v>18406000</v>
      </c>
      <c r="F12" s="17">
        <f aca="true" t="shared" si="0" ref="F12:H15">F10-F11</f>
        <v>0</v>
      </c>
      <c r="G12" s="17">
        <f t="shared" si="0"/>
        <v>0</v>
      </c>
      <c r="H12" s="17">
        <f t="shared" si="0"/>
        <v>0</v>
      </c>
      <c r="I12" s="15" t="s">
        <v>210</v>
      </c>
    </row>
    <row r="13" spans="1:9" ht="60">
      <c r="A13" s="14">
        <v>8</v>
      </c>
      <c r="B13" s="15" t="s">
        <v>207</v>
      </c>
      <c r="C13" s="15" t="s">
        <v>124</v>
      </c>
      <c r="D13" s="15" t="s">
        <v>726</v>
      </c>
      <c r="E13" s="71">
        <v>4200000</v>
      </c>
      <c r="F13" s="17">
        <f t="shared" si="0"/>
        <v>0</v>
      </c>
      <c r="G13" s="17">
        <f t="shared" si="0"/>
        <v>0</v>
      </c>
      <c r="H13" s="17">
        <f t="shared" si="0"/>
        <v>0</v>
      </c>
      <c r="I13" s="15" t="s">
        <v>210</v>
      </c>
    </row>
    <row r="14" spans="1:9" ht="60">
      <c r="A14" s="14">
        <v>9</v>
      </c>
      <c r="B14" s="15" t="s">
        <v>208</v>
      </c>
      <c r="C14" s="15" t="s">
        <v>124</v>
      </c>
      <c r="D14" s="15" t="s">
        <v>727</v>
      </c>
      <c r="E14" s="71">
        <v>8000000</v>
      </c>
      <c r="F14" s="17">
        <f t="shared" si="0"/>
        <v>0</v>
      </c>
      <c r="G14" s="17">
        <f t="shared" si="0"/>
        <v>0</v>
      </c>
      <c r="H14" s="17">
        <f t="shared" si="0"/>
        <v>0</v>
      </c>
      <c r="I14" s="15" t="s">
        <v>210</v>
      </c>
    </row>
    <row r="15" spans="1:11" s="2" customFormat="1" ht="15.75">
      <c r="A15" s="244" t="s">
        <v>209</v>
      </c>
      <c r="B15" s="245"/>
      <c r="C15" s="245"/>
      <c r="D15" s="246"/>
      <c r="E15" s="18">
        <f>SUM(E6:E14)</f>
        <v>123166000</v>
      </c>
      <c r="F15" s="17">
        <f t="shared" si="0"/>
        <v>0</v>
      </c>
      <c r="G15" s="17">
        <f t="shared" si="0"/>
        <v>0</v>
      </c>
      <c r="H15" s="17">
        <f>H13-H14</f>
        <v>0</v>
      </c>
      <c r="I15" s="15"/>
      <c r="K15" s="3"/>
    </row>
  </sheetData>
  <sheetProtection/>
  <mergeCells count="2">
    <mergeCell ref="A15:D15"/>
    <mergeCell ref="A5:D5"/>
  </mergeCells>
  <printOptions/>
  <pageMargins left="0.7" right="0.7" top="0.75" bottom="0.75" header="0.3" footer="0.3"/>
  <pageSetup firstPageNumber="28" useFirstPageNumber="1" fitToHeight="0" fitToWidth="1" horizontalDpi="600" verticalDpi="600" orientation="landscape" paperSize="9" scale="72"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3:K8"/>
  <sheetViews>
    <sheetView zoomScalePageLayoutView="0" workbookViewId="0" topLeftCell="A1">
      <selection activeCell="H8" sqref="H8"/>
    </sheetView>
  </sheetViews>
  <sheetFormatPr defaultColWidth="9.140625" defaultRowHeight="15"/>
  <cols>
    <col min="1" max="1" width="5.421875" style="0" customWidth="1"/>
    <col min="2" max="2" width="37.00390625" style="0" customWidth="1"/>
    <col min="3" max="3" width="26.421875" style="0" customWidth="1"/>
    <col min="4" max="4" width="18.28125" style="0" customWidth="1"/>
    <col min="5" max="5" width="21.8515625" style="0" customWidth="1"/>
    <col min="6" max="6" width="18.28125" style="0" customWidth="1"/>
    <col min="7" max="7" width="19.421875" style="0" customWidth="1"/>
    <col min="8" max="8" width="19.28125" style="0" customWidth="1"/>
    <col min="9" max="9" width="19.00390625" style="0" customWidth="1"/>
    <col min="10" max="10" width="9.140625" style="0" customWidth="1"/>
  </cols>
  <sheetData>
    <row r="3" spans="1:11" s="2" customFormat="1" ht="25.5" customHeight="1">
      <c r="A3" s="227" t="s">
        <v>14</v>
      </c>
      <c r="B3" s="227"/>
      <c r="C3" s="227"/>
      <c r="D3" s="227"/>
      <c r="E3" s="227"/>
      <c r="F3" s="227"/>
      <c r="G3" s="227"/>
      <c r="H3" s="227"/>
      <c r="I3" s="227"/>
      <c r="K3" s="3"/>
    </row>
    <row r="4" spans="1:11" s="2" customFormat="1" ht="33" customHeight="1">
      <c r="A4" s="4" t="s">
        <v>0</v>
      </c>
      <c r="B4" s="5" t="s">
        <v>1</v>
      </c>
      <c r="C4" s="5" t="s">
        <v>2</v>
      </c>
      <c r="D4" s="6" t="s">
        <v>3</v>
      </c>
      <c r="E4" s="7" t="s">
        <v>4</v>
      </c>
      <c r="F4" s="8" t="s">
        <v>5</v>
      </c>
      <c r="G4" s="8" t="s">
        <v>6</v>
      </c>
      <c r="H4" s="9" t="s">
        <v>7</v>
      </c>
      <c r="I4" s="5" t="s">
        <v>8</v>
      </c>
      <c r="K4" s="3"/>
    </row>
    <row r="5" spans="1:11" s="12" customFormat="1" ht="15.75">
      <c r="A5" s="10">
        <v>1</v>
      </c>
      <c r="B5" s="10">
        <v>2</v>
      </c>
      <c r="C5" s="10">
        <v>3</v>
      </c>
      <c r="D5" s="11">
        <v>4</v>
      </c>
      <c r="E5" s="10">
        <v>5</v>
      </c>
      <c r="F5" s="10">
        <v>6</v>
      </c>
      <c r="G5" s="10">
        <v>7</v>
      </c>
      <c r="H5" s="10">
        <v>8</v>
      </c>
      <c r="I5" s="10">
        <v>9</v>
      </c>
      <c r="K5" s="13"/>
    </row>
    <row r="6" spans="1:11" s="12" customFormat="1" ht="15.75" customHeight="1">
      <c r="A6" s="250" t="s">
        <v>212</v>
      </c>
      <c r="B6" s="251"/>
      <c r="C6" s="251"/>
      <c r="D6" s="251"/>
      <c r="E6" s="251"/>
      <c r="F6" s="251"/>
      <c r="G6" s="251"/>
      <c r="H6" s="252"/>
      <c r="I6" s="23"/>
      <c r="K6" s="13"/>
    </row>
    <row r="7" spans="1:11" s="2" customFormat="1" ht="165">
      <c r="A7" s="14">
        <v>1</v>
      </c>
      <c r="B7" s="15" t="s">
        <v>214</v>
      </c>
      <c r="C7" s="27" t="s">
        <v>215</v>
      </c>
      <c r="D7" s="15" t="s">
        <v>672</v>
      </c>
      <c r="E7" s="16">
        <v>4867000</v>
      </c>
      <c r="F7" s="16">
        <v>2308800</v>
      </c>
      <c r="G7" s="16">
        <f>E7-F7</f>
        <v>2558200</v>
      </c>
      <c r="H7" s="17">
        <v>0</v>
      </c>
      <c r="I7" s="15" t="s">
        <v>673</v>
      </c>
      <c r="K7" s="3"/>
    </row>
    <row r="8" spans="1:11" s="12" customFormat="1" ht="15.75" customHeight="1">
      <c r="A8" s="250" t="s">
        <v>213</v>
      </c>
      <c r="B8" s="251"/>
      <c r="C8" s="251"/>
      <c r="D8" s="251"/>
      <c r="E8" s="25">
        <f>SUM(E7:E7)</f>
        <v>4867000</v>
      </c>
      <c r="F8" s="18">
        <f>SUM(F7:F7)</f>
        <v>2308800</v>
      </c>
      <c r="G8" s="26">
        <f>SUM(G7:G7)</f>
        <v>2558200</v>
      </c>
      <c r="H8" s="19">
        <f>SUM(H7:H7)</f>
        <v>0</v>
      </c>
      <c r="I8" s="23"/>
      <c r="K8" s="13"/>
    </row>
  </sheetData>
  <sheetProtection/>
  <mergeCells count="3">
    <mergeCell ref="A3:I3"/>
    <mergeCell ref="A6:H6"/>
    <mergeCell ref="A8:D8"/>
  </mergeCells>
  <printOptions/>
  <pageMargins left="0.7" right="0.7" top="0.75" bottom="0.75" header="0.3" footer="0.3"/>
  <pageSetup firstPageNumber="29" useFirstPageNumber="1" fitToHeight="0" fitToWidth="1" horizontalDpi="600" verticalDpi="600" orientation="landscape" paperSize="9" scale="70"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3:I12"/>
  <sheetViews>
    <sheetView zoomScalePageLayoutView="0" workbookViewId="0" topLeftCell="B1">
      <selection activeCell="H9" sqref="H9"/>
    </sheetView>
  </sheetViews>
  <sheetFormatPr defaultColWidth="9.140625" defaultRowHeight="15"/>
  <cols>
    <col min="1" max="1" width="4.8515625" style="0" customWidth="1"/>
    <col min="2" max="2" width="40.8515625" style="0" customWidth="1"/>
    <col min="3" max="3" width="26.140625" style="0" customWidth="1"/>
    <col min="4" max="4" width="21.8515625" style="0" customWidth="1"/>
    <col min="5" max="5" width="22.8515625" style="0" customWidth="1"/>
    <col min="6" max="6" width="18.57421875" style="0" customWidth="1"/>
    <col min="7" max="7" width="17.57421875" style="0" customWidth="1"/>
    <col min="8" max="8" width="19.421875" style="0" customWidth="1"/>
    <col min="9" max="9" width="19.57421875" style="0" customWidth="1"/>
    <col min="10" max="10" width="14.28125" style="0" bestFit="1" customWidth="1"/>
    <col min="11" max="11" width="12.8515625" style="0" bestFit="1" customWidth="1"/>
  </cols>
  <sheetData>
    <row r="3" spans="1:9" s="28" customFormat="1" ht="52.5" customHeight="1">
      <c r="A3" s="66" t="s">
        <v>0</v>
      </c>
      <c r="B3" s="23" t="s">
        <v>1</v>
      </c>
      <c r="C3" s="23" t="s">
        <v>2</v>
      </c>
      <c r="D3" s="23" t="s">
        <v>3</v>
      </c>
      <c r="E3" s="37" t="s">
        <v>4</v>
      </c>
      <c r="F3" s="23" t="s">
        <v>5</v>
      </c>
      <c r="G3" s="23" t="s">
        <v>120</v>
      </c>
      <c r="H3" s="23" t="s">
        <v>7</v>
      </c>
      <c r="I3" s="23" t="s">
        <v>8</v>
      </c>
    </row>
    <row r="4" spans="1:9" s="28" customFormat="1" ht="15.75">
      <c r="A4" s="11">
        <v>1</v>
      </c>
      <c r="B4" s="11">
        <v>2</v>
      </c>
      <c r="C4" s="11">
        <v>3</v>
      </c>
      <c r="D4" s="11">
        <v>4</v>
      </c>
      <c r="E4" s="11">
        <v>5</v>
      </c>
      <c r="F4" s="11">
        <v>8</v>
      </c>
      <c r="G4" s="11">
        <v>9</v>
      </c>
      <c r="H4" s="67"/>
      <c r="I4" s="67"/>
    </row>
    <row r="5" spans="1:9" s="28" customFormat="1" ht="15.75">
      <c r="A5" s="221" t="s">
        <v>216</v>
      </c>
      <c r="B5" s="222"/>
      <c r="C5" s="222"/>
      <c r="D5" s="222"/>
      <c r="E5" s="222"/>
      <c r="F5" s="222"/>
      <c r="G5" s="222"/>
      <c r="H5" s="222"/>
      <c r="I5" s="223"/>
    </row>
    <row r="6" spans="1:9" s="28" customFormat="1" ht="90">
      <c r="A6" s="14">
        <v>1</v>
      </c>
      <c r="B6" s="15" t="s">
        <v>596</v>
      </c>
      <c r="C6" s="15" t="s">
        <v>394</v>
      </c>
      <c r="D6" s="40" t="s">
        <v>675</v>
      </c>
      <c r="E6" s="16">
        <v>22820000</v>
      </c>
      <c r="F6" s="16">
        <v>22820000</v>
      </c>
      <c r="G6" s="16">
        <v>22820000</v>
      </c>
      <c r="H6" s="17">
        <v>0</v>
      </c>
      <c r="I6" s="40" t="s">
        <v>437</v>
      </c>
    </row>
    <row r="7" spans="1:9" s="28" customFormat="1" ht="45">
      <c r="A7" s="14">
        <v>2</v>
      </c>
      <c r="B7" s="15" t="s">
        <v>597</v>
      </c>
      <c r="C7" s="15" t="s">
        <v>394</v>
      </c>
      <c r="D7" s="40" t="s">
        <v>674</v>
      </c>
      <c r="E7" s="16">
        <v>2180000</v>
      </c>
      <c r="F7" s="16">
        <v>2180000</v>
      </c>
      <c r="G7" s="16">
        <v>2180000</v>
      </c>
      <c r="H7" s="17">
        <v>0</v>
      </c>
      <c r="I7" s="40" t="s">
        <v>437</v>
      </c>
    </row>
    <row r="8" spans="1:9" s="28" customFormat="1" ht="75">
      <c r="A8" s="14">
        <v>3</v>
      </c>
      <c r="B8" s="15" t="s">
        <v>218</v>
      </c>
      <c r="C8" s="15" t="s">
        <v>394</v>
      </c>
      <c r="D8" s="40" t="s">
        <v>676</v>
      </c>
      <c r="E8" s="16">
        <v>5027000</v>
      </c>
      <c r="F8" s="17">
        <v>0</v>
      </c>
      <c r="G8" s="17">
        <v>0</v>
      </c>
      <c r="H8" s="17">
        <v>0</v>
      </c>
      <c r="I8" s="40"/>
    </row>
    <row r="9" spans="1:9" s="28" customFormat="1" ht="15.75">
      <c r="A9" s="67"/>
      <c r="B9" s="220" t="s">
        <v>217</v>
      </c>
      <c r="C9" s="220"/>
      <c r="D9" s="220"/>
      <c r="E9" s="68">
        <f>SUM(E6:E8)</f>
        <v>30027000</v>
      </c>
      <c r="F9" s="18">
        <f>SUM(F6:F8)</f>
        <v>25000000</v>
      </c>
      <c r="G9" s="18">
        <f>SUM(G6:G8)</f>
        <v>25000000</v>
      </c>
      <c r="H9" s="19">
        <f>SUM(H6:H8)</f>
        <v>0</v>
      </c>
      <c r="I9" s="67"/>
    </row>
    <row r="12" spans="5:7" ht="15">
      <c r="E12" s="159"/>
      <c r="F12" s="20"/>
      <c r="G12" s="20"/>
    </row>
  </sheetData>
  <sheetProtection/>
  <mergeCells count="2">
    <mergeCell ref="A5:I5"/>
    <mergeCell ref="B9:D9"/>
  </mergeCells>
  <printOptions/>
  <pageMargins left="0.7" right="0.7" top="0.75" bottom="0.75" header="0.3" footer="0.3"/>
  <pageSetup firstPageNumber="30" useFirstPageNumber="1" fitToHeight="0" fitToWidth="1" horizontalDpi="600" verticalDpi="600" orientation="landscape" paperSize="9" scale="68"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35">
      <selection activeCell="J27" sqref="J27"/>
    </sheetView>
  </sheetViews>
  <sheetFormatPr defaultColWidth="9.140625" defaultRowHeight="15"/>
  <cols>
    <col min="1" max="1" width="4.28125" style="0" customWidth="1"/>
    <col min="2" max="2" width="22.00390625" style="0" customWidth="1"/>
    <col min="3" max="3" width="24.57421875" style="0" customWidth="1"/>
    <col min="4" max="4" width="29.28125" style="0" customWidth="1"/>
    <col min="5" max="5" width="20.7109375" style="0" customWidth="1"/>
    <col min="6" max="6" width="16.8515625" style="0" customWidth="1"/>
    <col min="7" max="8" width="0" style="0" hidden="1" customWidth="1"/>
    <col min="9" max="9" width="19.8515625" style="0" customWidth="1"/>
    <col min="10" max="10" width="24.421875" style="0" customWidth="1"/>
  </cols>
  <sheetData>
    <row r="1" spans="1:10" ht="18">
      <c r="A1" s="254" t="s">
        <v>698</v>
      </c>
      <c r="B1" s="254"/>
      <c r="C1" s="254"/>
      <c r="D1" s="254"/>
      <c r="E1" s="254"/>
      <c r="F1" s="254"/>
      <c r="G1" s="167"/>
      <c r="H1" s="168"/>
      <c r="I1" s="168"/>
      <c r="J1" s="169"/>
    </row>
    <row r="2" spans="1:10" ht="78.75">
      <c r="A2" s="174" t="s">
        <v>0</v>
      </c>
      <c r="B2" s="175" t="s">
        <v>1</v>
      </c>
      <c r="C2" s="175" t="s">
        <v>2</v>
      </c>
      <c r="D2" s="175" t="s">
        <v>268</v>
      </c>
      <c r="E2" s="177" t="s">
        <v>269</v>
      </c>
      <c r="F2" s="178" t="s">
        <v>270</v>
      </c>
      <c r="G2" s="179" t="s">
        <v>271</v>
      </c>
      <c r="H2" s="179" t="s">
        <v>271</v>
      </c>
      <c r="I2" s="178" t="s">
        <v>6</v>
      </c>
      <c r="J2" s="180" t="s">
        <v>272</v>
      </c>
    </row>
    <row r="3" spans="1:10" ht="15.75">
      <c r="A3" s="176">
        <v>1</v>
      </c>
      <c r="B3" s="174">
        <v>2</v>
      </c>
      <c r="C3" s="174">
        <v>3</v>
      </c>
      <c r="D3" s="174">
        <v>4</v>
      </c>
      <c r="E3" s="174">
        <v>5</v>
      </c>
      <c r="F3" s="176">
        <v>6</v>
      </c>
      <c r="G3" s="176">
        <v>7</v>
      </c>
      <c r="H3" s="176">
        <v>7</v>
      </c>
      <c r="I3" s="176">
        <v>7</v>
      </c>
      <c r="J3" s="174">
        <v>8</v>
      </c>
    </row>
    <row r="4" spans="1:10" ht="85.5">
      <c r="A4" s="181">
        <v>1</v>
      </c>
      <c r="B4" s="182" t="s">
        <v>273</v>
      </c>
      <c r="C4" s="182" t="s">
        <v>274</v>
      </c>
      <c r="D4" s="182" t="s">
        <v>678</v>
      </c>
      <c r="E4" s="183">
        <v>2819953000</v>
      </c>
      <c r="F4" s="184">
        <v>56465848</v>
      </c>
      <c r="G4" s="184">
        <f aca="true" t="shared" si="0" ref="G4:G26">H4+N4</f>
        <v>45662894</v>
      </c>
      <c r="H4" s="184">
        <v>45662894</v>
      </c>
      <c r="I4" s="184">
        <v>56465848</v>
      </c>
      <c r="J4" s="185" t="s">
        <v>275</v>
      </c>
    </row>
    <row r="5" spans="1:10" ht="85.5">
      <c r="A5" s="181">
        <v>2</v>
      </c>
      <c r="B5" s="182" t="s">
        <v>276</v>
      </c>
      <c r="C5" s="182" t="s">
        <v>277</v>
      </c>
      <c r="D5" s="182" t="s">
        <v>677</v>
      </c>
      <c r="E5" s="186"/>
      <c r="F5" s="184">
        <v>67173988</v>
      </c>
      <c r="G5" s="184">
        <f t="shared" si="0"/>
        <v>58158988</v>
      </c>
      <c r="H5" s="184">
        <v>58158988</v>
      </c>
      <c r="I5" s="184">
        <v>67173988</v>
      </c>
      <c r="J5" s="185" t="s">
        <v>275</v>
      </c>
    </row>
    <row r="6" spans="1:10" ht="85.5">
      <c r="A6" s="181">
        <v>3</v>
      </c>
      <c r="B6" s="182" t="s">
        <v>278</v>
      </c>
      <c r="C6" s="182" t="s">
        <v>277</v>
      </c>
      <c r="D6" s="182" t="s">
        <v>679</v>
      </c>
      <c r="E6" s="186"/>
      <c r="F6" s="184">
        <v>36163173</v>
      </c>
      <c r="G6" s="184">
        <f t="shared" si="0"/>
        <v>30948600</v>
      </c>
      <c r="H6" s="184">
        <v>30948600</v>
      </c>
      <c r="I6" s="184">
        <v>36163173</v>
      </c>
      <c r="J6" s="185" t="s">
        <v>275</v>
      </c>
    </row>
    <row r="7" spans="1:10" ht="85.5">
      <c r="A7" s="181">
        <v>4</v>
      </c>
      <c r="B7" s="182" t="s">
        <v>279</v>
      </c>
      <c r="C7" s="182" t="s">
        <v>277</v>
      </c>
      <c r="D7" s="182" t="s">
        <v>680</v>
      </c>
      <c r="E7" s="186"/>
      <c r="F7" s="184">
        <v>104166420</v>
      </c>
      <c r="G7" s="184">
        <f t="shared" si="0"/>
        <v>83228420</v>
      </c>
      <c r="H7" s="184">
        <v>83228420</v>
      </c>
      <c r="I7" s="184">
        <v>104166420</v>
      </c>
      <c r="J7" s="185" t="s">
        <v>275</v>
      </c>
    </row>
    <row r="8" spans="1:10" ht="99.75">
      <c r="A8" s="181">
        <v>5</v>
      </c>
      <c r="B8" s="182" t="s">
        <v>280</v>
      </c>
      <c r="C8" s="182" t="s">
        <v>277</v>
      </c>
      <c r="D8" s="182" t="s">
        <v>681</v>
      </c>
      <c r="E8" s="186"/>
      <c r="F8" s="184">
        <v>99173530</v>
      </c>
      <c r="G8" s="184">
        <f t="shared" si="0"/>
        <v>86541530</v>
      </c>
      <c r="H8" s="184">
        <v>86541530</v>
      </c>
      <c r="I8" s="184">
        <v>99173530</v>
      </c>
      <c r="J8" s="185" t="s">
        <v>275</v>
      </c>
    </row>
    <row r="9" spans="1:10" ht="85.5">
      <c r="A9" s="181">
        <v>6</v>
      </c>
      <c r="B9" s="182" t="s">
        <v>281</v>
      </c>
      <c r="C9" s="182" t="s">
        <v>277</v>
      </c>
      <c r="D9" s="182" t="s">
        <v>682</v>
      </c>
      <c r="E9" s="186"/>
      <c r="F9" s="184">
        <v>67944760</v>
      </c>
      <c r="G9" s="184">
        <f t="shared" si="0"/>
        <v>54629760</v>
      </c>
      <c r="H9" s="184">
        <v>54629760</v>
      </c>
      <c r="I9" s="184">
        <v>67944760</v>
      </c>
      <c r="J9" s="185" t="s">
        <v>275</v>
      </c>
    </row>
    <row r="10" spans="1:10" ht="71.25">
      <c r="A10" s="181">
        <v>7</v>
      </c>
      <c r="B10" s="182" t="s">
        <v>282</v>
      </c>
      <c r="C10" s="182" t="s">
        <v>277</v>
      </c>
      <c r="D10" s="182" t="s">
        <v>683</v>
      </c>
      <c r="E10" s="201"/>
      <c r="F10" s="184">
        <v>59373223</v>
      </c>
      <c r="G10" s="184">
        <f t="shared" si="0"/>
        <v>50240650</v>
      </c>
      <c r="H10" s="184">
        <v>50240650</v>
      </c>
      <c r="I10" s="184">
        <v>59373223</v>
      </c>
      <c r="J10" s="185" t="s">
        <v>275</v>
      </c>
    </row>
    <row r="11" spans="1:10" ht="71.25">
      <c r="A11" s="181">
        <v>8</v>
      </c>
      <c r="B11" s="182" t="s">
        <v>283</v>
      </c>
      <c r="C11" s="182" t="s">
        <v>277</v>
      </c>
      <c r="D11" s="182" t="s">
        <v>684</v>
      </c>
      <c r="E11" s="203"/>
      <c r="F11" s="184">
        <v>69644292</v>
      </c>
      <c r="G11" s="184">
        <f t="shared" si="0"/>
        <v>59621413</v>
      </c>
      <c r="H11" s="184">
        <v>59621413</v>
      </c>
      <c r="I11" s="184">
        <v>69644292</v>
      </c>
      <c r="J11" s="185" t="s">
        <v>275</v>
      </c>
    </row>
    <row r="12" spans="1:10" ht="85.5">
      <c r="A12" s="181">
        <v>9</v>
      </c>
      <c r="B12" s="187" t="s">
        <v>284</v>
      </c>
      <c r="C12" s="187" t="s">
        <v>277</v>
      </c>
      <c r="D12" s="187" t="s">
        <v>685</v>
      </c>
      <c r="E12" s="188"/>
      <c r="F12" s="184">
        <v>136759693</v>
      </c>
      <c r="G12" s="184">
        <f t="shared" si="0"/>
        <v>113316120</v>
      </c>
      <c r="H12" s="184">
        <v>113316120</v>
      </c>
      <c r="I12" s="184">
        <v>136759693</v>
      </c>
      <c r="J12" s="189" t="s">
        <v>275</v>
      </c>
    </row>
    <row r="13" spans="1:10" ht="99.75">
      <c r="A13" s="181">
        <v>10</v>
      </c>
      <c r="B13" s="182" t="s">
        <v>285</v>
      </c>
      <c r="C13" s="182" t="s">
        <v>277</v>
      </c>
      <c r="D13" s="182" t="s">
        <v>686</v>
      </c>
      <c r="E13" s="186"/>
      <c r="F13" s="184">
        <v>95493069</v>
      </c>
      <c r="G13" s="184">
        <f t="shared" si="0"/>
        <v>83317496</v>
      </c>
      <c r="H13" s="184">
        <v>83317496</v>
      </c>
      <c r="I13" s="184">
        <v>95493069</v>
      </c>
      <c r="J13" s="185" t="s">
        <v>275</v>
      </c>
    </row>
    <row r="14" spans="1:10" ht="57">
      <c r="A14" s="181">
        <v>11</v>
      </c>
      <c r="B14" s="182" t="s">
        <v>286</v>
      </c>
      <c r="C14" s="182" t="s">
        <v>277</v>
      </c>
      <c r="D14" s="182" t="s">
        <v>687</v>
      </c>
      <c r="E14" s="186"/>
      <c r="F14" s="184">
        <v>14669616</v>
      </c>
      <c r="G14" s="184">
        <f t="shared" si="0"/>
        <v>12063470</v>
      </c>
      <c r="H14" s="184">
        <v>12063470</v>
      </c>
      <c r="I14" s="184">
        <v>14669616</v>
      </c>
      <c r="J14" s="185" t="s">
        <v>275</v>
      </c>
    </row>
    <row r="15" spans="1:10" ht="71.25">
      <c r="A15" s="181">
        <v>12</v>
      </c>
      <c r="B15" s="182" t="s">
        <v>287</v>
      </c>
      <c r="C15" s="182" t="s">
        <v>288</v>
      </c>
      <c r="D15" s="182" t="s">
        <v>688</v>
      </c>
      <c r="E15" s="186"/>
      <c r="F15" s="184">
        <v>44800079</v>
      </c>
      <c r="G15" s="184">
        <f t="shared" si="0"/>
        <v>39478079</v>
      </c>
      <c r="H15" s="184">
        <v>39478079</v>
      </c>
      <c r="I15" s="184">
        <v>44800079</v>
      </c>
      <c r="J15" s="185" t="s">
        <v>275</v>
      </c>
    </row>
    <row r="16" spans="1:10" ht="71.25">
      <c r="A16" s="181">
        <v>13</v>
      </c>
      <c r="B16" s="182" t="s">
        <v>289</v>
      </c>
      <c r="C16" s="182" t="s">
        <v>277</v>
      </c>
      <c r="D16" s="182" t="s">
        <v>689</v>
      </c>
      <c r="E16" s="186"/>
      <c r="F16" s="184">
        <v>26102910</v>
      </c>
      <c r="G16" s="184">
        <f t="shared" si="0"/>
        <v>21672910</v>
      </c>
      <c r="H16" s="184">
        <v>21672910</v>
      </c>
      <c r="I16" s="184">
        <v>26102910</v>
      </c>
      <c r="J16" s="185" t="s">
        <v>275</v>
      </c>
    </row>
    <row r="17" spans="1:10" ht="71.25">
      <c r="A17" s="181">
        <v>14</v>
      </c>
      <c r="B17" s="182" t="s">
        <v>290</v>
      </c>
      <c r="C17" s="182" t="s">
        <v>277</v>
      </c>
      <c r="D17" s="182" t="s">
        <v>690</v>
      </c>
      <c r="E17" s="186"/>
      <c r="F17" s="184">
        <v>35957125</v>
      </c>
      <c r="G17" s="184">
        <f t="shared" si="0"/>
        <v>29566406</v>
      </c>
      <c r="H17" s="184">
        <v>29566406</v>
      </c>
      <c r="I17" s="184">
        <v>35957125</v>
      </c>
      <c r="J17" s="185" t="s">
        <v>275</v>
      </c>
    </row>
    <row r="18" spans="1:10" ht="71.25">
      <c r="A18" s="181">
        <v>15</v>
      </c>
      <c r="B18" s="182" t="s">
        <v>291</v>
      </c>
      <c r="C18" s="182" t="s">
        <v>277</v>
      </c>
      <c r="D18" s="182" t="s">
        <v>691</v>
      </c>
      <c r="E18" s="186"/>
      <c r="F18" s="184">
        <v>37936557</v>
      </c>
      <c r="G18" s="184">
        <f t="shared" si="0"/>
        <v>32004678</v>
      </c>
      <c r="H18" s="184">
        <v>32004678</v>
      </c>
      <c r="I18" s="184">
        <v>37936557</v>
      </c>
      <c r="J18" s="185" t="s">
        <v>275</v>
      </c>
    </row>
    <row r="19" spans="1:10" ht="71.25">
      <c r="A19" s="181">
        <v>16</v>
      </c>
      <c r="B19" s="182" t="s">
        <v>292</v>
      </c>
      <c r="C19" s="182" t="s">
        <v>277</v>
      </c>
      <c r="D19" s="182" t="s">
        <v>692</v>
      </c>
      <c r="E19" s="201"/>
      <c r="F19" s="184">
        <v>24858600</v>
      </c>
      <c r="G19" s="184">
        <f t="shared" si="0"/>
        <v>20446600</v>
      </c>
      <c r="H19" s="184">
        <v>20446600</v>
      </c>
      <c r="I19" s="184">
        <v>24858600</v>
      </c>
      <c r="J19" s="185" t="s">
        <v>275</v>
      </c>
    </row>
    <row r="20" spans="1:10" ht="71.25">
      <c r="A20" s="181">
        <v>17</v>
      </c>
      <c r="B20" s="187" t="s">
        <v>293</v>
      </c>
      <c r="C20" s="187" t="s">
        <v>277</v>
      </c>
      <c r="D20" s="187" t="s">
        <v>693</v>
      </c>
      <c r="E20" s="186"/>
      <c r="F20" s="184">
        <v>29723456</v>
      </c>
      <c r="G20" s="184">
        <f t="shared" si="0"/>
        <v>25126150</v>
      </c>
      <c r="H20" s="184">
        <v>25126150</v>
      </c>
      <c r="I20" s="184">
        <v>29723456</v>
      </c>
      <c r="J20" s="185" t="s">
        <v>275</v>
      </c>
    </row>
    <row r="21" spans="1:10" ht="85.5">
      <c r="A21" s="181">
        <v>18</v>
      </c>
      <c r="B21" s="187" t="s">
        <v>294</v>
      </c>
      <c r="C21" s="187" t="s">
        <v>277</v>
      </c>
      <c r="D21" s="187" t="s">
        <v>694</v>
      </c>
      <c r="E21" s="186"/>
      <c r="F21" s="184">
        <v>62388306</v>
      </c>
      <c r="G21" s="184">
        <f t="shared" si="0"/>
        <v>53780663</v>
      </c>
      <c r="H21" s="184">
        <v>53780663</v>
      </c>
      <c r="I21" s="184">
        <v>62388306</v>
      </c>
      <c r="J21" s="185" t="s">
        <v>275</v>
      </c>
    </row>
    <row r="22" spans="1:10" ht="85.5">
      <c r="A22" s="181">
        <v>19</v>
      </c>
      <c r="B22" s="187" t="s">
        <v>295</v>
      </c>
      <c r="C22" s="187" t="s">
        <v>277</v>
      </c>
      <c r="D22" s="187" t="s">
        <v>695</v>
      </c>
      <c r="E22" s="186"/>
      <c r="F22" s="184">
        <v>72038501</v>
      </c>
      <c r="G22" s="184">
        <f t="shared" si="0"/>
        <v>60953408</v>
      </c>
      <c r="H22" s="184">
        <v>60953408</v>
      </c>
      <c r="I22" s="184">
        <v>72038501</v>
      </c>
      <c r="J22" s="185" t="s">
        <v>275</v>
      </c>
    </row>
    <row r="23" spans="1:10" ht="85.5">
      <c r="A23" s="181">
        <v>20</v>
      </c>
      <c r="B23" s="187" t="s">
        <v>296</v>
      </c>
      <c r="C23" s="187" t="s">
        <v>277</v>
      </c>
      <c r="D23" s="187" t="s">
        <v>696</v>
      </c>
      <c r="E23" s="188"/>
      <c r="F23" s="184">
        <v>56919000</v>
      </c>
      <c r="G23" s="184">
        <f t="shared" si="0"/>
        <v>47545000</v>
      </c>
      <c r="H23" s="184">
        <v>47545000</v>
      </c>
      <c r="I23" s="184">
        <v>56919000</v>
      </c>
      <c r="J23" s="185" t="s">
        <v>275</v>
      </c>
    </row>
    <row r="24" spans="1:10" ht="99.75">
      <c r="A24" s="181">
        <v>21</v>
      </c>
      <c r="B24" s="187" t="s">
        <v>297</v>
      </c>
      <c r="C24" s="187" t="s">
        <v>277</v>
      </c>
      <c r="D24" s="187" t="s">
        <v>697</v>
      </c>
      <c r="E24" s="188"/>
      <c r="F24" s="184">
        <v>126477000</v>
      </c>
      <c r="G24" s="184">
        <f t="shared" si="0"/>
        <v>118254000</v>
      </c>
      <c r="H24" s="184">
        <v>118254000</v>
      </c>
      <c r="I24" s="184">
        <v>126477000</v>
      </c>
      <c r="J24" s="185" t="s">
        <v>275</v>
      </c>
    </row>
    <row r="25" spans="1:10" ht="85.5">
      <c r="A25" s="181">
        <v>22</v>
      </c>
      <c r="B25" s="190" t="s">
        <v>298</v>
      </c>
      <c r="C25" s="191" t="s">
        <v>574</v>
      </c>
      <c r="D25" s="182" t="s">
        <v>299</v>
      </c>
      <c r="E25" s="186"/>
      <c r="F25" s="184">
        <v>89094575</v>
      </c>
      <c r="G25" s="184">
        <f t="shared" si="0"/>
        <v>71275660</v>
      </c>
      <c r="H25" s="184">
        <v>71275660</v>
      </c>
      <c r="I25" s="184">
        <v>89094575</v>
      </c>
      <c r="J25" s="192" t="s">
        <v>300</v>
      </c>
    </row>
    <row r="26" spans="1:10" ht="99.75">
      <c r="A26" s="181">
        <v>23</v>
      </c>
      <c r="B26" s="182" t="s">
        <v>427</v>
      </c>
      <c r="C26" s="182" t="s">
        <v>575</v>
      </c>
      <c r="D26" s="182" t="s">
        <v>299</v>
      </c>
      <c r="E26" s="186"/>
      <c r="F26" s="184">
        <v>28200000</v>
      </c>
      <c r="G26" s="184">
        <f t="shared" si="0"/>
        <v>18800000</v>
      </c>
      <c r="H26" s="184">
        <v>18800000</v>
      </c>
      <c r="I26" s="184">
        <v>28200000</v>
      </c>
      <c r="J26" s="192" t="s">
        <v>576</v>
      </c>
    </row>
    <row r="27" spans="1:10" ht="57">
      <c r="A27" s="181">
        <v>24</v>
      </c>
      <c r="B27" s="187" t="s">
        <v>301</v>
      </c>
      <c r="C27" s="187" t="s">
        <v>302</v>
      </c>
      <c r="D27" s="187" t="s">
        <v>303</v>
      </c>
      <c r="E27" s="204"/>
      <c r="F27" s="195">
        <v>26670000</v>
      </c>
      <c r="G27" s="195">
        <v>26670000</v>
      </c>
      <c r="H27" s="195">
        <v>26670000</v>
      </c>
      <c r="I27" s="195">
        <v>26670000</v>
      </c>
      <c r="J27" s="196" t="s">
        <v>577</v>
      </c>
    </row>
    <row r="28" spans="1:10" ht="85.5">
      <c r="A28" s="181">
        <v>25</v>
      </c>
      <c r="B28" s="193" t="s">
        <v>304</v>
      </c>
      <c r="C28" s="194" t="s">
        <v>305</v>
      </c>
      <c r="D28" s="187" t="s">
        <v>306</v>
      </c>
      <c r="E28" s="205"/>
      <c r="F28" s="195">
        <v>19999800</v>
      </c>
      <c r="G28" s="195">
        <v>19999800</v>
      </c>
      <c r="H28" s="195">
        <v>19999800</v>
      </c>
      <c r="I28" s="195">
        <v>19999800</v>
      </c>
      <c r="J28" s="196" t="s">
        <v>307</v>
      </c>
    </row>
    <row r="29" spans="1:10" ht="71.25">
      <c r="A29" s="181">
        <v>26</v>
      </c>
      <c r="B29" s="187" t="s">
        <v>308</v>
      </c>
      <c r="C29" s="194" t="s">
        <v>309</v>
      </c>
      <c r="D29" s="187" t="s">
        <v>310</v>
      </c>
      <c r="E29" s="188"/>
      <c r="F29" s="197">
        <v>9400000</v>
      </c>
      <c r="G29" s="197">
        <v>9400000</v>
      </c>
      <c r="H29" s="197">
        <v>9400000</v>
      </c>
      <c r="I29" s="197">
        <v>9400000</v>
      </c>
      <c r="J29" s="196" t="s">
        <v>311</v>
      </c>
    </row>
    <row r="30" spans="1:10" ht="71.25">
      <c r="A30" s="181">
        <v>27</v>
      </c>
      <c r="B30" s="187" t="s">
        <v>428</v>
      </c>
      <c r="C30" s="187" t="s">
        <v>429</v>
      </c>
      <c r="D30" s="187" t="s">
        <v>430</v>
      </c>
      <c r="E30" s="188"/>
      <c r="F30" s="197">
        <v>15360000</v>
      </c>
      <c r="G30" s="197">
        <v>15360000</v>
      </c>
      <c r="H30" s="197">
        <v>15360000</v>
      </c>
      <c r="I30" s="197">
        <v>15360000</v>
      </c>
      <c r="J30" s="196" t="s">
        <v>431</v>
      </c>
    </row>
    <row r="31" spans="1:10" ht="71.25">
      <c r="A31" s="181">
        <v>28</v>
      </c>
      <c r="B31" s="187" t="s">
        <v>432</v>
      </c>
      <c r="C31" s="187" t="s">
        <v>433</v>
      </c>
      <c r="D31" s="187" t="s">
        <v>578</v>
      </c>
      <c r="E31" s="188"/>
      <c r="F31" s="197">
        <v>42170000</v>
      </c>
      <c r="G31" s="197">
        <v>42170000</v>
      </c>
      <c r="H31" s="197" t="e">
        <f>G31-J31</f>
        <v>#VALUE!</v>
      </c>
      <c r="I31" s="197">
        <v>42170000</v>
      </c>
      <c r="J31" s="196" t="s">
        <v>579</v>
      </c>
    </row>
    <row r="32" spans="1:10" ht="99.75">
      <c r="A32" s="181">
        <v>29</v>
      </c>
      <c r="B32" s="187" t="s">
        <v>450</v>
      </c>
      <c r="C32" s="187" t="s">
        <v>451</v>
      </c>
      <c r="D32" s="187" t="s">
        <v>580</v>
      </c>
      <c r="E32" s="188"/>
      <c r="F32" s="197">
        <v>13069000</v>
      </c>
      <c r="G32" s="197">
        <v>13069000</v>
      </c>
      <c r="H32" s="197">
        <v>1</v>
      </c>
      <c r="I32" s="197">
        <v>13069000</v>
      </c>
      <c r="J32" s="196" t="s">
        <v>581</v>
      </c>
    </row>
    <row r="33" spans="1:10" ht="114">
      <c r="A33" s="181">
        <v>30</v>
      </c>
      <c r="B33" s="187" t="s">
        <v>582</v>
      </c>
      <c r="C33" s="187" t="s">
        <v>583</v>
      </c>
      <c r="D33" s="187" t="s">
        <v>584</v>
      </c>
      <c r="E33" s="204"/>
      <c r="F33" s="197">
        <v>37800000</v>
      </c>
      <c r="G33" s="197">
        <v>37800000</v>
      </c>
      <c r="H33" s="197"/>
      <c r="I33" s="197">
        <v>37800000</v>
      </c>
      <c r="J33" s="196" t="s">
        <v>585</v>
      </c>
    </row>
    <row r="34" spans="1:10" ht="85.5">
      <c r="A34" s="181">
        <v>31</v>
      </c>
      <c r="B34" s="187" t="s">
        <v>586</v>
      </c>
      <c r="C34" s="187" t="s">
        <v>587</v>
      </c>
      <c r="D34" s="187" t="s">
        <v>588</v>
      </c>
      <c r="E34" s="188"/>
      <c r="F34" s="197">
        <v>31938000</v>
      </c>
      <c r="G34" s="197">
        <v>31938000</v>
      </c>
      <c r="H34" s="197"/>
      <c r="I34" s="197">
        <v>31938000</v>
      </c>
      <c r="J34" s="196" t="s">
        <v>589</v>
      </c>
    </row>
    <row r="35" spans="1:10" ht="15">
      <c r="A35" s="172"/>
      <c r="B35" s="255" t="s">
        <v>312</v>
      </c>
      <c r="C35" s="256"/>
      <c r="D35" s="257"/>
      <c r="E35" s="198">
        <f>SUM(E4:E24)</f>
        <v>2819953000</v>
      </c>
      <c r="F35" s="202">
        <f>SUM(F4:F34)</f>
        <v>1637930521</v>
      </c>
      <c r="G35" s="199">
        <f>SUM(G4:G32)</f>
        <v>1343301695</v>
      </c>
      <c r="H35" s="199"/>
      <c r="I35" s="199">
        <f>SUM(I4:I34)</f>
        <v>1637930521</v>
      </c>
      <c r="J35" s="200"/>
    </row>
  </sheetData>
  <sheetProtection/>
  <mergeCells count="2">
    <mergeCell ref="A1:F1"/>
    <mergeCell ref="B35:D35"/>
  </mergeCells>
  <printOptions/>
  <pageMargins left="0.7" right="0.7" top="0.75" bottom="0.75" header="0.3" footer="0.3"/>
  <pageSetup firstPageNumber="31" useFirstPageNumber="1" fitToHeight="0" fitToWidth="1" horizontalDpi="600" verticalDpi="600" orientation="landscape" paperSize="9" scale="80"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53">
      <selection activeCell="A14" sqref="A14"/>
    </sheetView>
  </sheetViews>
  <sheetFormatPr defaultColWidth="9.140625" defaultRowHeight="15"/>
  <cols>
    <col min="1" max="1" width="9.140625" style="21" customWidth="1"/>
    <col min="2" max="2" width="28.140625" style="21" customWidth="1"/>
    <col min="3" max="3" width="22.8515625" style="21" customWidth="1"/>
    <col min="4" max="4" width="21.00390625" style="21" customWidth="1"/>
    <col min="5" max="5" width="20.8515625" style="21" customWidth="1"/>
    <col min="6" max="6" width="20.140625" style="21" customWidth="1"/>
    <col min="7" max="7" width="19.421875" style="21" customWidth="1"/>
    <col min="8" max="8" width="19.140625" style="21" customWidth="1"/>
    <col min="9" max="9" width="24.00390625" style="21" customWidth="1"/>
    <col min="10" max="16384" width="9.140625" style="21" customWidth="1"/>
  </cols>
  <sheetData>
    <row r="1" spans="1:11" s="2" customFormat="1" ht="25.5" customHeight="1">
      <c r="A1" s="227" t="s">
        <v>14</v>
      </c>
      <c r="B1" s="227"/>
      <c r="C1" s="227"/>
      <c r="D1" s="227"/>
      <c r="E1" s="227"/>
      <c r="F1" s="227"/>
      <c r="G1" s="227"/>
      <c r="H1" s="227"/>
      <c r="I1" s="227"/>
      <c r="K1" s="3"/>
    </row>
    <row r="2" spans="1:11" s="2" customFormat="1" ht="33" customHeight="1">
      <c r="A2" s="4" t="s">
        <v>0</v>
      </c>
      <c r="B2" s="5" t="s">
        <v>1</v>
      </c>
      <c r="C2" s="5" t="s">
        <v>2</v>
      </c>
      <c r="D2" s="6" t="s">
        <v>3</v>
      </c>
      <c r="E2" s="7" t="s">
        <v>4</v>
      </c>
      <c r="F2" s="8" t="s">
        <v>5</v>
      </c>
      <c r="G2" s="8" t="s">
        <v>6</v>
      </c>
      <c r="H2" s="9" t="s">
        <v>7</v>
      </c>
      <c r="I2" s="5" t="s">
        <v>8</v>
      </c>
      <c r="K2" s="3"/>
    </row>
    <row r="3" spans="1:11" s="12" customFormat="1" ht="15.75">
      <c r="A3" s="10">
        <v>1</v>
      </c>
      <c r="B3" s="10">
        <v>2</v>
      </c>
      <c r="C3" s="10">
        <v>3</v>
      </c>
      <c r="D3" s="11">
        <v>4</v>
      </c>
      <c r="E3" s="10">
        <v>5</v>
      </c>
      <c r="F3" s="10">
        <v>6</v>
      </c>
      <c r="G3" s="10">
        <v>7</v>
      </c>
      <c r="H3" s="10">
        <v>8</v>
      </c>
      <c r="I3" s="10">
        <v>9</v>
      </c>
      <c r="K3" s="13"/>
    </row>
    <row r="4" spans="1:11" s="12" customFormat="1" ht="15.75">
      <c r="A4" s="228" t="s">
        <v>61</v>
      </c>
      <c r="B4" s="229"/>
      <c r="C4" s="229"/>
      <c r="D4" s="229"/>
      <c r="E4" s="229"/>
      <c r="F4" s="229"/>
      <c r="G4" s="229"/>
      <c r="H4" s="229"/>
      <c r="I4" s="230"/>
      <c r="K4" s="13"/>
    </row>
    <row r="5" spans="1:11" s="2" customFormat="1" ht="15.75">
      <c r="A5" s="253" t="s">
        <v>75</v>
      </c>
      <c r="B5" s="253"/>
      <c r="C5" s="253"/>
      <c r="D5" s="253"/>
      <c r="E5" s="253"/>
      <c r="F5" s="253"/>
      <c r="G5" s="253"/>
      <c r="H5" s="253"/>
      <c r="I5" s="253"/>
      <c r="K5" s="3"/>
    </row>
    <row r="6" spans="1:11" s="2" customFormat="1" ht="45">
      <c r="A6" s="14">
        <v>1</v>
      </c>
      <c r="B6" s="15" t="s">
        <v>66</v>
      </c>
      <c r="C6" s="15" t="s">
        <v>236</v>
      </c>
      <c r="D6" s="15" t="s">
        <v>83</v>
      </c>
      <c r="E6" s="16">
        <v>30000000</v>
      </c>
      <c r="F6" s="17">
        <v>0</v>
      </c>
      <c r="G6" s="17">
        <v>0</v>
      </c>
      <c r="H6" s="17">
        <v>0</v>
      </c>
      <c r="I6" s="15" t="s">
        <v>390</v>
      </c>
      <c r="K6" s="3"/>
    </row>
    <row r="7" spans="1:11" s="12" customFormat="1" ht="15.75">
      <c r="A7" s="14"/>
      <c r="B7" s="23" t="s">
        <v>78</v>
      </c>
      <c r="C7" s="15"/>
      <c r="D7" s="15"/>
      <c r="E7" s="18">
        <f>SUM(E4:E6)</f>
        <v>30000000</v>
      </c>
      <c r="F7" s="19">
        <v>0</v>
      </c>
      <c r="G7" s="19">
        <v>0</v>
      </c>
      <c r="H7" s="19">
        <v>0</v>
      </c>
      <c r="I7" s="32"/>
      <c r="K7" s="13"/>
    </row>
    <row r="8" spans="1:11" s="12" customFormat="1" ht="15.75">
      <c r="A8" s="265" t="s">
        <v>74</v>
      </c>
      <c r="B8" s="265"/>
      <c r="C8" s="265"/>
      <c r="D8" s="265"/>
      <c r="E8" s="265"/>
      <c r="F8" s="265"/>
      <c r="G8" s="265"/>
      <c r="H8" s="265"/>
      <c r="I8" s="265"/>
      <c r="K8" s="13"/>
    </row>
    <row r="9" spans="1:11" s="2" customFormat="1" ht="60">
      <c r="A9" s="14">
        <v>1</v>
      </c>
      <c r="B9" s="15" t="s">
        <v>264</v>
      </c>
      <c r="C9" s="15" t="s">
        <v>238</v>
      </c>
      <c r="D9" s="15" t="s">
        <v>532</v>
      </c>
      <c r="E9" s="16">
        <v>1763872.4</v>
      </c>
      <c r="F9" s="16">
        <v>1350000</v>
      </c>
      <c r="G9" s="16">
        <v>1350000</v>
      </c>
      <c r="H9" s="17">
        <f>F9-G9</f>
        <v>0</v>
      </c>
      <c r="I9" s="15" t="s">
        <v>233</v>
      </c>
      <c r="K9" s="3"/>
    </row>
    <row r="10" spans="1:11" s="2" customFormat="1" ht="45">
      <c r="A10" s="14">
        <v>2</v>
      </c>
      <c r="B10" s="15" t="s">
        <v>457</v>
      </c>
      <c r="C10" s="15" t="s">
        <v>238</v>
      </c>
      <c r="D10" s="15" t="s">
        <v>459</v>
      </c>
      <c r="E10" s="16">
        <v>11000000</v>
      </c>
      <c r="F10" s="16">
        <v>11000000</v>
      </c>
      <c r="G10" s="16">
        <v>11000000</v>
      </c>
      <c r="H10" s="17">
        <f>F10-G10</f>
        <v>0</v>
      </c>
      <c r="I10" s="15" t="s">
        <v>458</v>
      </c>
      <c r="K10" s="3"/>
    </row>
    <row r="11" spans="1:11" s="12" customFormat="1" ht="15.75">
      <c r="A11" s="14"/>
      <c r="B11" s="23" t="s">
        <v>78</v>
      </c>
      <c r="C11" s="15"/>
      <c r="D11" s="15"/>
      <c r="E11" s="18">
        <f>SUM(E9:E10)</f>
        <v>12763872.4</v>
      </c>
      <c r="F11" s="18">
        <f>SUM(F9:F10)</f>
        <v>12350000</v>
      </c>
      <c r="G11" s="18">
        <f>SUM(G9:G10)</f>
        <v>12350000</v>
      </c>
      <c r="H11" s="19">
        <f>SUM(H9:H10)</f>
        <v>0</v>
      </c>
      <c r="I11" s="32"/>
      <c r="K11" s="13"/>
    </row>
    <row r="12" spans="1:11" s="2" customFormat="1" ht="15.75">
      <c r="A12" s="253" t="s">
        <v>76</v>
      </c>
      <c r="B12" s="253"/>
      <c r="C12" s="253"/>
      <c r="D12" s="253"/>
      <c r="E12" s="253"/>
      <c r="F12" s="253"/>
      <c r="G12" s="253"/>
      <c r="H12" s="253"/>
      <c r="I12" s="253"/>
      <c r="K12" s="3"/>
    </row>
    <row r="13" spans="1:11" s="2" customFormat="1" ht="61.5" customHeight="1">
      <c r="A13" s="14">
        <v>1</v>
      </c>
      <c r="B13" s="15" t="s">
        <v>67</v>
      </c>
      <c r="C13" s="15" t="s">
        <v>237</v>
      </c>
      <c r="D13" s="15" t="s">
        <v>461</v>
      </c>
      <c r="E13" s="16">
        <v>22390342.5</v>
      </c>
      <c r="F13" s="16">
        <v>22218272</v>
      </c>
      <c r="G13" s="16">
        <v>4310000</v>
      </c>
      <c r="H13" s="16">
        <f>F13-G13</f>
        <v>17908272</v>
      </c>
      <c r="I13" s="15" t="s">
        <v>12</v>
      </c>
      <c r="K13" s="3"/>
    </row>
    <row r="14" spans="1:11" s="12" customFormat="1" ht="15.75">
      <c r="A14" s="14"/>
      <c r="B14" s="23" t="s">
        <v>78</v>
      </c>
      <c r="C14" s="15"/>
      <c r="D14" s="15"/>
      <c r="E14" s="18">
        <f>E13</f>
        <v>22390342.5</v>
      </c>
      <c r="F14" s="18">
        <f>F13</f>
        <v>22218272</v>
      </c>
      <c r="G14" s="18">
        <f>G13</f>
        <v>4310000</v>
      </c>
      <c r="H14" s="18">
        <f>H13</f>
        <v>17908272</v>
      </c>
      <c r="I14" s="32"/>
      <c r="K14" s="13"/>
    </row>
    <row r="15" spans="1:11" s="12" customFormat="1" ht="15.75">
      <c r="A15" s="253" t="s">
        <v>73</v>
      </c>
      <c r="B15" s="253"/>
      <c r="C15" s="253"/>
      <c r="D15" s="253"/>
      <c r="E15" s="253"/>
      <c r="F15" s="253"/>
      <c r="G15" s="253"/>
      <c r="H15" s="253"/>
      <c r="I15" s="253"/>
      <c r="K15" s="13"/>
    </row>
    <row r="16" spans="1:11" s="2" customFormat="1" ht="80.25" customHeight="1">
      <c r="A16" s="14">
        <v>1</v>
      </c>
      <c r="B16" s="15" t="s">
        <v>403</v>
      </c>
      <c r="C16" s="15" t="s">
        <v>380</v>
      </c>
      <c r="D16" s="15" t="s">
        <v>456</v>
      </c>
      <c r="E16" s="16">
        <v>71966795</v>
      </c>
      <c r="F16" s="16">
        <v>71966795</v>
      </c>
      <c r="G16" s="16">
        <v>71966795</v>
      </c>
      <c r="H16" s="17">
        <f>F16-G16</f>
        <v>0</v>
      </c>
      <c r="I16" s="15" t="s">
        <v>455</v>
      </c>
      <c r="K16" s="3"/>
    </row>
    <row r="17" spans="1:11" s="2" customFormat="1" ht="90">
      <c r="A17" s="14">
        <v>2</v>
      </c>
      <c r="B17" s="15" t="s">
        <v>523</v>
      </c>
      <c r="C17" s="15" t="s">
        <v>380</v>
      </c>
      <c r="D17" s="15" t="s">
        <v>83</v>
      </c>
      <c r="E17" s="16">
        <v>5778768</v>
      </c>
      <c r="F17" s="16">
        <v>5778768</v>
      </c>
      <c r="G17" s="16">
        <v>5750000</v>
      </c>
      <c r="H17" s="16">
        <f aca="true" t="shared" si="0" ref="H17:H31">F17-G17</f>
        <v>28768</v>
      </c>
      <c r="I17" s="15" t="s">
        <v>378</v>
      </c>
      <c r="K17" s="3"/>
    </row>
    <row r="18" spans="1:11" s="2" customFormat="1" ht="45">
      <c r="A18" s="14">
        <v>3</v>
      </c>
      <c r="B18" s="15" t="s">
        <v>522</v>
      </c>
      <c r="C18" s="15" t="s">
        <v>404</v>
      </c>
      <c r="D18" s="15" t="s">
        <v>405</v>
      </c>
      <c r="E18" s="16">
        <v>3449852</v>
      </c>
      <c r="F18" s="16">
        <v>3449852</v>
      </c>
      <c r="G18" s="16">
        <v>1450400</v>
      </c>
      <c r="H18" s="16">
        <f t="shared" si="0"/>
        <v>1999452</v>
      </c>
      <c r="I18" s="15" t="s">
        <v>455</v>
      </c>
      <c r="K18" s="3"/>
    </row>
    <row r="19" spans="1:11" s="2" customFormat="1" ht="45">
      <c r="A19" s="14"/>
      <c r="B19" s="15" t="s">
        <v>520</v>
      </c>
      <c r="C19" s="15" t="s">
        <v>407</v>
      </c>
      <c r="D19" s="15" t="s">
        <v>521</v>
      </c>
      <c r="E19" s="16">
        <v>3550148</v>
      </c>
      <c r="F19" s="16">
        <v>3550148</v>
      </c>
      <c r="G19" s="16">
        <v>3550148</v>
      </c>
      <c r="H19" s="17">
        <f t="shared" si="0"/>
        <v>0</v>
      </c>
      <c r="I19" s="15" t="s">
        <v>521</v>
      </c>
      <c r="K19" s="3"/>
    </row>
    <row r="20" spans="1:11" s="2" customFormat="1" ht="109.5" customHeight="1">
      <c r="A20" s="14"/>
      <c r="B20" s="15" t="s">
        <v>466</v>
      </c>
      <c r="C20" s="15" t="s">
        <v>467</v>
      </c>
      <c r="D20" s="15" t="s">
        <v>468</v>
      </c>
      <c r="E20" s="16">
        <v>7200337.6</v>
      </c>
      <c r="F20" s="16">
        <v>7200337.6</v>
      </c>
      <c r="G20" s="16">
        <v>7200337.6</v>
      </c>
      <c r="H20" s="17">
        <f t="shared" si="0"/>
        <v>0</v>
      </c>
      <c r="I20" s="98" t="s">
        <v>469</v>
      </c>
      <c r="K20" s="3"/>
    </row>
    <row r="21" spans="1:11" s="2" customFormat="1" ht="60">
      <c r="A21" s="14">
        <v>6</v>
      </c>
      <c r="B21" s="15" t="s">
        <v>527</v>
      </c>
      <c r="C21" s="15" t="s">
        <v>407</v>
      </c>
      <c r="D21" s="15" t="s">
        <v>528</v>
      </c>
      <c r="E21" s="16">
        <v>12973114.5</v>
      </c>
      <c r="F21" s="16">
        <v>12973114.5</v>
      </c>
      <c r="G21" s="16">
        <v>12973114.5</v>
      </c>
      <c r="H21" s="17">
        <f t="shared" si="0"/>
        <v>0</v>
      </c>
      <c r="I21" s="15" t="s">
        <v>414</v>
      </c>
      <c r="K21" s="3"/>
    </row>
    <row r="22" spans="1:11" s="2" customFormat="1" ht="45">
      <c r="A22" s="14">
        <v>7</v>
      </c>
      <c r="B22" s="15" t="s">
        <v>465</v>
      </c>
      <c r="C22" s="15" t="s">
        <v>404</v>
      </c>
      <c r="D22" s="15" t="s">
        <v>525</v>
      </c>
      <c r="E22" s="16">
        <v>8951320</v>
      </c>
      <c r="F22" s="16">
        <v>8951320</v>
      </c>
      <c r="G22" s="16">
        <v>8951320</v>
      </c>
      <c r="H22" s="17">
        <f t="shared" si="0"/>
        <v>0</v>
      </c>
      <c r="I22" s="15" t="s">
        <v>526</v>
      </c>
      <c r="K22" s="3"/>
    </row>
    <row r="23" spans="1:11" s="2" customFormat="1" ht="120">
      <c r="A23" s="14">
        <v>8</v>
      </c>
      <c r="B23" s="15" t="s">
        <v>379</v>
      </c>
      <c r="C23" s="15" t="s">
        <v>380</v>
      </c>
      <c r="D23" s="15" t="s">
        <v>79</v>
      </c>
      <c r="E23" s="16">
        <v>11580740</v>
      </c>
      <c r="F23" s="16">
        <v>11580740</v>
      </c>
      <c r="G23" s="16">
        <v>11580740</v>
      </c>
      <c r="H23" s="17">
        <f t="shared" si="0"/>
        <v>0</v>
      </c>
      <c r="I23" s="15" t="s">
        <v>80</v>
      </c>
      <c r="K23" s="3"/>
    </row>
    <row r="24" spans="1:11" s="2" customFormat="1" ht="45">
      <c r="A24" s="14">
        <v>9</v>
      </c>
      <c r="B24" s="15" t="s">
        <v>519</v>
      </c>
      <c r="C24" s="15" t="s">
        <v>404</v>
      </c>
      <c r="D24" s="15" t="s">
        <v>462</v>
      </c>
      <c r="E24" s="16">
        <v>7778750</v>
      </c>
      <c r="F24" s="16">
        <v>7778750</v>
      </c>
      <c r="G24" s="16">
        <v>7778750</v>
      </c>
      <c r="H24" s="17">
        <f t="shared" si="0"/>
        <v>0</v>
      </c>
      <c r="I24" s="15" t="s">
        <v>463</v>
      </c>
      <c r="K24" s="3"/>
    </row>
    <row r="25" spans="1:11" s="2" customFormat="1" ht="45">
      <c r="A25" s="14">
        <v>10</v>
      </c>
      <c r="B25" s="15" t="s">
        <v>410</v>
      </c>
      <c r="C25" s="15" t="s">
        <v>404</v>
      </c>
      <c r="D25" s="15" t="s">
        <v>411</v>
      </c>
      <c r="E25" s="16">
        <v>12500000</v>
      </c>
      <c r="F25" s="16">
        <v>12500000</v>
      </c>
      <c r="G25" s="16">
        <v>12500000</v>
      </c>
      <c r="H25" s="17">
        <f t="shared" si="0"/>
        <v>0</v>
      </c>
      <c r="I25" s="15" t="s">
        <v>412</v>
      </c>
      <c r="K25" s="3"/>
    </row>
    <row r="26" spans="1:11" s="2" customFormat="1" ht="60">
      <c r="A26" s="14">
        <v>12</v>
      </c>
      <c r="B26" s="15" t="s">
        <v>71</v>
      </c>
      <c r="C26" s="15" t="s">
        <v>383</v>
      </c>
      <c r="D26" s="33" t="s">
        <v>408</v>
      </c>
      <c r="E26" s="16">
        <v>18000000</v>
      </c>
      <c r="F26" s="16">
        <v>18000000</v>
      </c>
      <c r="G26" s="16">
        <v>18000000</v>
      </c>
      <c r="H26" s="17">
        <f t="shared" si="0"/>
        <v>0</v>
      </c>
      <c r="I26" s="15" t="s">
        <v>409</v>
      </c>
      <c r="K26" s="3"/>
    </row>
    <row r="27" spans="1:11" s="2" customFormat="1" ht="75">
      <c r="A27" s="14">
        <v>13</v>
      </c>
      <c r="B27" s="15" t="s">
        <v>69</v>
      </c>
      <c r="C27" s="15" t="s">
        <v>381</v>
      </c>
      <c r="D27" s="15" t="s">
        <v>460</v>
      </c>
      <c r="E27" s="16">
        <v>33234000</v>
      </c>
      <c r="F27" s="16">
        <v>33234000</v>
      </c>
      <c r="G27" s="16">
        <v>33234000</v>
      </c>
      <c r="H27" s="17">
        <f t="shared" si="0"/>
        <v>0</v>
      </c>
      <c r="I27" s="15" t="s">
        <v>470</v>
      </c>
      <c r="K27" s="3"/>
    </row>
    <row r="28" spans="1:11" s="2" customFormat="1" ht="90">
      <c r="A28" s="14">
        <v>14</v>
      </c>
      <c r="B28" s="15" t="s">
        <v>70</v>
      </c>
      <c r="C28" s="15" t="s">
        <v>382</v>
      </c>
      <c r="D28" s="15" t="s">
        <v>83</v>
      </c>
      <c r="E28" s="16">
        <v>1410000</v>
      </c>
      <c r="F28" s="16">
        <v>31410000</v>
      </c>
      <c r="G28" s="17">
        <v>0</v>
      </c>
      <c r="H28" s="16">
        <f t="shared" si="0"/>
        <v>31410000</v>
      </c>
      <c r="I28" s="15" t="s">
        <v>83</v>
      </c>
      <c r="K28" s="3"/>
    </row>
    <row r="29" spans="1:11" s="2" customFormat="1" ht="75">
      <c r="A29" s="14">
        <v>15</v>
      </c>
      <c r="B29" s="15" t="s">
        <v>71</v>
      </c>
      <c r="C29" s="15" t="s">
        <v>383</v>
      </c>
      <c r="D29" s="33" t="s">
        <v>265</v>
      </c>
      <c r="E29" s="16">
        <v>19325000</v>
      </c>
      <c r="F29" s="16">
        <v>19325000</v>
      </c>
      <c r="G29" s="16">
        <v>19325000</v>
      </c>
      <c r="H29" s="17">
        <f t="shared" si="0"/>
        <v>0</v>
      </c>
      <c r="I29" s="15" t="s">
        <v>266</v>
      </c>
      <c r="K29" s="3"/>
    </row>
    <row r="30" spans="1:11" s="2" customFormat="1" ht="60">
      <c r="A30" s="14">
        <v>16</v>
      </c>
      <c r="B30" s="129" t="s">
        <v>72</v>
      </c>
      <c r="C30" s="130" t="s">
        <v>384</v>
      </c>
      <c r="D30" s="15" t="s">
        <v>81</v>
      </c>
      <c r="E30" s="16">
        <v>77845960</v>
      </c>
      <c r="F30" s="16">
        <v>35097980</v>
      </c>
      <c r="G30" s="16">
        <v>34238643.59</v>
      </c>
      <c r="H30" s="16">
        <f t="shared" si="0"/>
        <v>859336.4099999964</v>
      </c>
      <c r="I30" s="15" t="s">
        <v>82</v>
      </c>
      <c r="K30" s="3"/>
    </row>
    <row r="31" spans="1:11" s="2" customFormat="1" ht="60">
      <c r="A31" s="14">
        <v>17</v>
      </c>
      <c r="B31" s="131"/>
      <c r="C31" s="132"/>
      <c r="D31" s="15" t="s">
        <v>267</v>
      </c>
      <c r="E31" s="16"/>
      <c r="F31" s="16">
        <v>41091980</v>
      </c>
      <c r="G31" s="16">
        <v>35714387.41</v>
      </c>
      <c r="H31" s="16">
        <f t="shared" si="0"/>
        <v>5377592.590000004</v>
      </c>
      <c r="I31" s="15" t="s">
        <v>267</v>
      </c>
      <c r="K31" s="3"/>
    </row>
    <row r="32" spans="1:11" s="12" customFormat="1" ht="15.75">
      <c r="A32" s="14"/>
      <c r="B32" s="23" t="s">
        <v>78</v>
      </c>
      <c r="C32" s="15"/>
      <c r="D32" s="15"/>
      <c r="E32" s="18">
        <f>SUM(E16:E31)</f>
        <v>295544785.1</v>
      </c>
      <c r="F32" s="18">
        <f>SUM(F16:F31)</f>
        <v>323888785.1</v>
      </c>
      <c r="G32" s="18">
        <f>SUM(G16:G31)</f>
        <v>284213636.1</v>
      </c>
      <c r="H32" s="18">
        <f>SUM(H16:H31)</f>
        <v>39675149</v>
      </c>
      <c r="I32" s="32"/>
      <c r="K32" s="13"/>
    </row>
    <row r="33" spans="1:11" s="12" customFormat="1" ht="15.75">
      <c r="A33" s="264" t="s">
        <v>262</v>
      </c>
      <c r="B33" s="264"/>
      <c r="C33" s="264"/>
      <c r="D33" s="264"/>
      <c r="E33" s="264"/>
      <c r="F33" s="264"/>
      <c r="G33" s="264"/>
      <c r="H33" s="264"/>
      <c r="I33" s="264"/>
      <c r="K33" s="13"/>
    </row>
    <row r="34" spans="1:11" s="12" customFormat="1" ht="75">
      <c r="A34" s="69">
        <v>1</v>
      </c>
      <c r="B34" s="15" t="s">
        <v>239</v>
      </c>
      <c r="C34" s="15" t="s">
        <v>240</v>
      </c>
      <c r="D34" s="15" t="s">
        <v>387</v>
      </c>
      <c r="E34" s="90">
        <v>4720000</v>
      </c>
      <c r="F34" s="90">
        <v>4720000</v>
      </c>
      <c r="G34" s="90">
        <v>4720000</v>
      </c>
      <c r="H34" s="17">
        <f>F34-G34</f>
        <v>0</v>
      </c>
      <c r="I34" s="15" t="s">
        <v>12</v>
      </c>
      <c r="K34" s="13"/>
    </row>
    <row r="35" spans="1:11" s="12" customFormat="1" ht="75">
      <c r="A35" s="69">
        <v>2</v>
      </c>
      <c r="B35" s="15" t="s">
        <v>241</v>
      </c>
      <c r="C35" s="15" t="s">
        <v>242</v>
      </c>
      <c r="D35" s="15" t="s">
        <v>311</v>
      </c>
      <c r="E35" s="90">
        <v>1800000</v>
      </c>
      <c r="F35" s="90">
        <v>1800000</v>
      </c>
      <c r="G35" s="90">
        <v>1800000</v>
      </c>
      <c r="H35" s="17">
        <f aca="true" t="shared" si="1" ref="H35:H49">F35-G35</f>
        <v>0</v>
      </c>
      <c r="I35" s="15" t="s">
        <v>700</v>
      </c>
      <c r="K35" s="13"/>
    </row>
    <row r="36" spans="1:11" s="12" customFormat="1" ht="90">
      <c r="A36" s="69">
        <v>3</v>
      </c>
      <c r="B36" s="15" t="s">
        <v>243</v>
      </c>
      <c r="C36" s="15" t="s">
        <v>242</v>
      </c>
      <c r="D36" s="15" t="s">
        <v>701</v>
      </c>
      <c r="E36" s="90">
        <v>795000</v>
      </c>
      <c r="F36" s="90">
        <v>795000</v>
      </c>
      <c r="G36" s="90">
        <v>795000</v>
      </c>
      <c r="H36" s="17">
        <f t="shared" si="1"/>
        <v>0</v>
      </c>
      <c r="I36" s="15" t="s">
        <v>12</v>
      </c>
      <c r="K36" s="13"/>
    </row>
    <row r="37" spans="1:11" s="12" customFormat="1" ht="75">
      <c r="A37" s="69">
        <v>4</v>
      </c>
      <c r="B37" s="15" t="s">
        <v>244</v>
      </c>
      <c r="C37" s="15" t="s">
        <v>242</v>
      </c>
      <c r="D37" s="15" t="s">
        <v>699</v>
      </c>
      <c r="E37" s="90">
        <v>4680000</v>
      </c>
      <c r="F37" s="90">
        <v>4680000</v>
      </c>
      <c r="G37" s="90">
        <v>4680000</v>
      </c>
      <c r="H37" s="17">
        <f t="shared" si="1"/>
        <v>0</v>
      </c>
      <c r="I37" s="15" t="s">
        <v>12</v>
      </c>
      <c r="K37" s="13"/>
    </row>
    <row r="38" spans="1:11" s="12" customFormat="1" ht="75">
      <c r="A38" s="69">
        <v>5</v>
      </c>
      <c r="B38" s="15" t="s">
        <v>245</v>
      </c>
      <c r="C38" s="15" t="s">
        <v>242</v>
      </c>
      <c r="D38" s="15" t="s">
        <v>702</v>
      </c>
      <c r="E38" s="90">
        <v>500000</v>
      </c>
      <c r="F38" s="90">
        <v>500000</v>
      </c>
      <c r="G38" s="90">
        <v>500000</v>
      </c>
      <c r="H38" s="17">
        <f t="shared" si="1"/>
        <v>0</v>
      </c>
      <c r="I38" s="15" t="s">
        <v>703</v>
      </c>
      <c r="K38" s="13"/>
    </row>
    <row r="39" spans="1:11" s="12" customFormat="1" ht="75">
      <c r="A39" s="69">
        <v>6</v>
      </c>
      <c r="B39" s="15" t="s">
        <v>246</v>
      </c>
      <c r="C39" s="15" t="s">
        <v>242</v>
      </c>
      <c r="D39" s="15" t="s">
        <v>388</v>
      </c>
      <c r="E39" s="90">
        <v>500000</v>
      </c>
      <c r="F39" s="90">
        <v>500000</v>
      </c>
      <c r="G39" s="90">
        <v>500000</v>
      </c>
      <c r="H39" s="17">
        <f t="shared" si="1"/>
        <v>0</v>
      </c>
      <c r="I39" s="15" t="s">
        <v>12</v>
      </c>
      <c r="K39" s="13"/>
    </row>
    <row r="40" spans="1:11" s="12" customFormat="1" ht="105">
      <c r="A40" s="69">
        <v>7</v>
      </c>
      <c r="B40" s="15" t="s">
        <v>247</v>
      </c>
      <c r="C40" s="15" t="s">
        <v>242</v>
      </c>
      <c r="D40" s="15" t="s">
        <v>608</v>
      </c>
      <c r="E40" s="90">
        <v>1440000</v>
      </c>
      <c r="F40" s="90">
        <v>1440000</v>
      </c>
      <c r="G40" s="90">
        <v>1440000</v>
      </c>
      <c r="H40" s="17">
        <f t="shared" si="1"/>
        <v>0</v>
      </c>
      <c r="I40" s="15" t="s">
        <v>12</v>
      </c>
      <c r="K40" s="13"/>
    </row>
    <row r="41" spans="1:11" s="12" customFormat="1" ht="60">
      <c r="A41" s="69">
        <v>8</v>
      </c>
      <c r="B41" s="15" t="s">
        <v>389</v>
      </c>
      <c r="C41" s="15" t="s">
        <v>240</v>
      </c>
      <c r="D41" s="15" t="s">
        <v>248</v>
      </c>
      <c r="E41" s="90">
        <v>2055000</v>
      </c>
      <c r="F41" s="90">
        <v>2055000</v>
      </c>
      <c r="G41" s="90">
        <v>2055000</v>
      </c>
      <c r="H41" s="17">
        <f t="shared" si="1"/>
        <v>0</v>
      </c>
      <c r="I41" s="15" t="s">
        <v>12</v>
      </c>
      <c r="K41" s="13"/>
    </row>
    <row r="42" spans="1:11" s="12" customFormat="1" ht="60">
      <c r="A42" s="69">
        <v>9</v>
      </c>
      <c r="B42" s="15" t="s">
        <v>249</v>
      </c>
      <c r="C42" s="15" t="s">
        <v>250</v>
      </c>
      <c r="D42" s="15" t="s">
        <v>704</v>
      </c>
      <c r="E42" s="90">
        <v>1225000</v>
      </c>
      <c r="F42" s="90">
        <v>1225000</v>
      </c>
      <c r="G42" s="90">
        <v>1225000</v>
      </c>
      <c r="H42" s="17">
        <f t="shared" si="1"/>
        <v>0</v>
      </c>
      <c r="I42" s="15" t="s">
        <v>12</v>
      </c>
      <c r="K42" s="13"/>
    </row>
    <row r="43" spans="1:11" s="12" customFormat="1" ht="60">
      <c r="A43" s="69">
        <v>10</v>
      </c>
      <c r="B43" s="15" t="s">
        <v>251</v>
      </c>
      <c r="C43" s="15" t="s">
        <v>252</v>
      </c>
      <c r="D43" s="15" t="s">
        <v>705</v>
      </c>
      <c r="E43" s="90">
        <v>1440000</v>
      </c>
      <c r="F43" s="90">
        <v>1440000</v>
      </c>
      <c r="G43" s="90">
        <v>1440000</v>
      </c>
      <c r="H43" s="17">
        <f t="shared" si="1"/>
        <v>0</v>
      </c>
      <c r="I43" s="15" t="s">
        <v>12</v>
      </c>
      <c r="K43" s="13"/>
    </row>
    <row r="44" spans="1:11" s="12" customFormat="1" ht="60">
      <c r="A44" s="69">
        <v>11</v>
      </c>
      <c r="B44" s="15" t="s">
        <v>253</v>
      </c>
      <c r="C44" s="15" t="s">
        <v>254</v>
      </c>
      <c r="D44" s="15" t="s">
        <v>706</v>
      </c>
      <c r="E44" s="90">
        <v>3400000</v>
      </c>
      <c r="F44" s="90">
        <v>3400000</v>
      </c>
      <c r="G44" s="90">
        <v>3400000</v>
      </c>
      <c r="H44" s="17">
        <f t="shared" si="1"/>
        <v>0</v>
      </c>
      <c r="I44" s="15" t="s">
        <v>12</v>
      </c>
      <c r="K44" s="13"/>
    </row>
    <row r="45" spans="1:11" s="12" customFormat="1" ht="60">
      <c r="A45" s="69">
        <v>12</v>
      </c>
      <c r="B45" s="15" t="s">
        <v>255</v>
      </c>
      <c r="C45" s="15" t="s">
        <v>256</v>
      </c>
      <c r="D45" s="15" t="s">
        <v>707</v>
      </c>
      <c r="E45" s="90">
        <v>945000</v>
      </c>
      <c r="F45" s="90">
        <v>945000</v>
      </c>
      <c r="G45" s="90">
        <v>945000</v>
      </c>
      <c r="H45" s="17">
        <f t="shared" si="1"/>
        <v>0</v>
      </c>
      <c r="I45" s="15" t="s">
        <v>12</v>
      </c>
      <c r="K45" s="13"/>
    </row>
    <row r="46" spans="1:11" s="12" customFormat="1" ht="75">
      <c r="A46" s="69">
        <v>13</v>
      </c>
      <c r="B46" s="15" t="s">
        <v>257</v>
      </c>
      <c r="C46" s="15" t="s">
        <v>258</v>
      </c>
      <c r="D46" s="15" t="s">
        <v>708</v>
      </c>
      <c r="E46" s="90">
        <v>120000</v>
      </c>
      <c r="F46" s="90">
        <v>120000</v>
      </c>
      <c r="G46" s="90">
        <v>120000</v>
      </c>
      <c r="H46" s="17">
        <f t="shared" si="1"/>
        <v>0</v>
      </c>
      <c r="I46" s="15" t="s">
        <v>12</v>
      </c>
      <c r="K46" s="13"/>
    </row>
    <row r="47" spans="1:11" s="12" customFormat="1" ht="45">
      <c r="A47" s="69">
        <v>14</v>
      </c>
      <c r="B47" s="15" t="s">
        <v>259</v>
      </c>
      <c r="C47" s="15" t="s">
        <v>260</v>
      </c>
      <c r="D47" s="15" t="s">
        <v>709</v>
      </c>
      <c r="E47" s="90">
        <v>400000</v>
      </c>
      <c r="F47" s="90">
        <v>400000</v>
      </c>
      <c r="G47" s="90">
        <v>400000</v>
      </c>
      <c r="H47" s="17">
        <f t="shared" si="1"/>
        <v>0</v>
      </c>
      <c r="I47" s="15" t="s">
        <v>12</v>
      </c>
      <c r="K47" s="13"/>
    </row>
    <row r="48" spans="1:11" s="12" customFormat="1" ht="45">
      <c r="A48" s="69">
        <v>15</v>
      </c>
      <c r="B48" s="15" t="s">
        <v>261</v>
      </c>
      <c r="C48" s="15" t="s">
        <v>252</v>
      </c>
      <c r="D48" s="15" t="s">
        <v>391</v>
      </c>
      <c r="E48" s="90">
        <v>980000</v>
      </c>
      <c r="F48" s="90">
        <v>980000</v>
      </c>
      <c r="G48" s="90">
        <v>980000</v>
      </c>
      <c r="H48" s="17">
        <f t="shared" si="1"/>
        <v>0</v>
      </c>
      <c r="I48" s="15" t="s">
        <v>12</v>
      </c>
      <c r="K48" s="13"/>
    </row>
    <row r="49" spans="1:11" s="12" customFormat="1" ht="45">
      <c r="A49" s="161"/>
      <c r="B49" s="160" t="s">
        <v>609</v>
      </c>
      <c r="C49" s="15" t="s">
        <v>252</v>
      </c>
      <c r="D49" s="15" t="s">
        <v>710</v>
      </c>
      <c r="E49" s="90">
        <v>10000000</v>
      </c>
      <c r="F49" s="90">
        <v>10000000</v>
      </c>
      <c r="G49" s="90">
        <v>10000000</v>
      </c>
      <c r="H49" s="17">
        <f t="shared" si="1"/>
        <v>0</v>
      </c>
      <c r="I49" s="15" t="s">
        <v>12</v>
      </c>
      <c r="K49" s="13"/>
    </row>
    <row r="50" spans="1:11" s="12" customFormat="1" ht="15.75" customHeight="1">
      <c r="A50" s="258" t="s">
        <v>78</v>
      </c>
      <c r="B50" s="259"/>
      <c r="C50" s="260"/>
      <c r="D50" s="15"/>
      <c r="E50" s="18">
        <f>SUM(E34:E49)</f>
        <v>35000000</v>
      </c>
      <c r="F50" s="18">
        <f>SUM(F34:F49)</f>
        <v>35000000</v>
      </c>
      <c r="G50" s="18">
        <f>SUM(G34:G49)</f>
        <v>35000000</v>
      </c>
      <c r="H50" s="19">
        <f>SUM(H34:H48)</f>
        <v>0</v>
      </c>
      <c r="I50" s="32"/>
      <c r="K50" s="13"/>
    </row>
    <row r="51" spans="1:11" s="2" customFormat="1" ht="150.75" customHeight="1">
      <c r="A51" s="69">
        <v>1</v>
      </c>
      <c r="B51" s="15" t="s">
        <v>68</v>
      </c>
      <c r="C51" s="15" t="s">
        <v>392</v>
      </c>
      <c r="D51" s="15" t="s">
        <v>711</v>
      </c>
      <c r="E51" s="261">
        <v>400000000</v>
      </c>
      <c r="F51" s="16">
        <v>231325316.41</v>
      </c>
      <c r="G51" s="16">
        <v>81924144</v>
      </c>
      <c r="H51" s="16">
        <v>149401172.41</v>
      </c>
      <c r="I51" s="15" t="s">
        <v>712</v>
      </c>
      <c r="K51" s="3"/>
    </row>
    <row r="52" spans="1:11" s="2" customFormat="1" ht="75">
      <c r="A52" s="69"/>
      <c r="B52" s="15" t="s">
        <v>413</v>
      </c>
      <c r="C52" s="15" t="s">
        <v>392</v>
      </c>
      <c r="D52" s="15" t="s">
        <v>524</v>
      </c>
      <c r="E52" s="262"/>
      <c r="F52" s="16">
        <v>110000000</v>
      </c>
      <c r="G52" s="16">
        <v>96920248.4</v>
      </c>
      <c r="H52" s="16">
        <v>96920248.4</v>
      </c>
      <c r="I52" s="15" t="s">
        <v>530</v>
      </c>
      <c r="K52" s="3"/>
    </row>
    <row r="53" spans="1:11" s="2" customFormat="1" ht="60">
      <c r="A53" s="69"/>
      <c r="B53" s="15" t="s">
        <v>406</v>
      </c>
      <c r="C53" s="15" t="s">
        <v>392</v>
      </c>
      <c r="D53" s="139" t="s">
        <v>529</v>
      </c>
      <c r="E53" s="263"/>
      <c r="F53" s="16">
        <v>49820510</v>
      </c>
      <c r="G53" s="16">
        <v>49820510</v>
      </c>
      <c r="H53" s="17">
        <f>F53-G53</f>
        <v>0</v>
      </c>
      <c r="I53" s="15" t="s">
        <v>531</v>
      </c>
      <c r="K53" s="3"/>
    </row>
    <row r="54" spans="1:11" s="12" customFormat="1" ht="15.75">
      <c r="A54" s="258" t="s">
        <v>263</v>
      </c>
      <c r="B54" s="259"/>
      <c r="C54" s="260"/>
      <c r="D54" s="15"/>
      <c r="E54" s="18">
        <f>E51</f>
        <v>400000000</v>
      </c>
      <c r="F54" s="18">
        <f>SUM(F51:F53)</f>
        <v>391145826.40999997</v>
      </c>
      <c r="G54" s="18">
        <f>SUM(G51:G53)</f>
        <v>228664902.4</v>
      </c>
      <c r="H54" s="18">
        <f>SUM(H51:H53)</f>
        <v>246321420.81</v>
      </c>
      <c r="I54" s="32"/>
      <c r="K54" s="13"/>
    </row>
    <row r="55" spans="1:11" s="12" customFormat="1" ht="15.75">
      <c r="A55" s="253" t="s">
        <v>77</v>
      </c>
      <c r="B55" s="253"/>
      <c r="C55" s="253"/>
      <c r="D55" s="253"/>
      <c r="E55" s="253"/>
      <c r="F55" s="253"/>
      <c r="G55" s="253"/>
      <c r="H55" s="253"/>
      <c r="I55" s="253"/>
      <c r="K55" s="13"/>
    </row>
    <row r="56" spans="1:11" s="2" customFormat="1" ht="60">
      <c r="A56" s="14">
        <v>1</v>
      </c>
      <c r="B56" s="15" t="s">
        <v>64</v>
      </c>
      <c r="C56" s="15" t="s">
        <v>393</v>
      </c>
      <c r="D56" s="34" t="s">
        <v>717</v>
      </c>
      <c r="E56" s="16">
        <v>113078800</v>
      </c>
      <c r="F56" s="16">
        <v>113078800</v>
      </c>
      <c r="G56" s="16">
        <v>113078800</v>
      </c>
      <c r="H56" s="17">
        <f>F56-G56</f>
        <v>0</v>
      </c>
      <c r="I56" s="15" t="s">
        <v>449</v>
      </c>
      <c r="K56" s="3"/>
    </row>
    <row r="57" spans="1:11" s="2" customFormat="1" ht="45">
      <c r="A57" s="14">
        <v>2</v>
      </c>
      <c r="B57" s="15" t="s">
        <v>63</v>
      </c>
      <c r="C57" s="15" t="s">
        <v>393</v>
      </c>
      <c r="D57" s="15" t="s">
        <v>715</v>
      </c>
      <c r="E57" s="16">
        <v>113078800</v>
      </c>
      <c r="F57" s="16">
        <v>113078800</v>
      </c>
      <c r="G57" s="16">
        <v>113078800</v>
      </c>
      <c r="H57" s="17">
        <f>F57-G57</f>
        <v>0</v>
      </c>
      <c r="I57" s="15" t="s">
        <v>400</v>
      </c>
      <c r="K57" s="3"/>
    </row>
    <row r="58" spans="1:11" s="2" customFormat="1" ht="60">
      <c r="A58" s="14">
        <v>3</v>
      </c>
      <c r="B58" s="15" t="s">
        <v>65</v>
      </c>
      <c r="C58" s="15" t="s">
        <v>393</v>
      </c>
      <c r="D58" s="15" t="s">
        <v>716</v>
      </c>
      <c r="E58" s="16">
        <v>56539400</v>
      </c>
      <c r="F58" s="16">
        <v>56539400</v>
      </c>
      <c r="G58" s="16">
        <v>56539400</v>
      </c>
      <c r="H58" s="17">
        <f>F58-G58</f>
        <v>0</v>
      </c>
      <c r="I58" s="15" t="s">
        <v>401</v>
      </c>
      <c r="K58" s="3"/>
    </row>
    <row r="59" spans="1:11" s="12" customFormat="1" ht="15.75">
      <c r="A59" s="14"/>
      <c r="B59" s="23" t="s">
        <v>78</v>
      </c>
      <c r="C59" s="15"/>
      <c r="D59" s="15"/>
      <c r="E59" s="18">
        <f>SUM(E56:E58)</f>
        <v>282697000</v>
      </c>
      <c r="F59" s="18">
        <f>SUM(F56:F58)</f>
        <v>282697000</v>
      </c>
      <c r="G59" s="18">
        <f>SUM(G56:G58)</f>
        <v>282697000</v>
      </c>
      <c r="H59" s="19">
        <f>SUM(H56:H58)</f>
        <v>0</v>
      </c>
      <c r="I59" s="32"/>
      <c r="K59" s="13"/>
    </row>
    <row r="60" spans="1:11" s="2" customFormat="1" ht="15.75">
      <c r="A60" s="244" t="s">
        <v>62</v>
      </c>
      <c r="B60" s="245"/>
      <c r="C60" s="245"/>
      <c r="D60" s="246"/>
      <c r="E60" s="18">
        <f>E59+E54+E49+E32+E14+E11+E7</f>
        <v>1053396000</v>
      </c>
      <c r="F60" s="18">
        <f>F59+F54+F49+F32+F14+F11+F7</f>
        <v>1042299883.51</v>
      </c>
      <c r="G60" s="18">
        <f>G59+G54+G49+G32+G14+G11+G7</f>
        <v>822235538.5</v>
      </c>
      <c r="H60" s="18">
        <f>H59+H54+H49+H32+H14+H11+H7</f>
        <v>303904841.81</v>
      </c>
      <c r="I60" s="15"/>
      <c r="K60" s="3"/>
    </row>
    <row r="63" spans="5:8" ht="15">
      <c r="E63" s="89"/>
      <c r="G63" s="22"/>
      <c r="H63" s="22"/>
    </row>
    <row r="64" spans="5:8" ht="15">
      <c r="E64" s="22"/>
      <c r="H64" s="22"/>
    </row>
  </sheetData>
  <sheetProtection/>
  <mergeCells count="12">
    <mergeCell ref="A55:I55"/>
    <mergeCell ref="A54:C54"/>
    <mergeCell ref="A1:I1"/>
    <mergeCell ref="A4:I4"/>
    <mergeCell ref="A50:C50"/>
    <mergeCell ref="E51:E53"/>
    <mergeCell ref="A60:D60"/>
    <mergeCell ref="A15:I15"/>
    <mergeCell ref="A33:I33"/>
    <mergeCell ref="A8:I8"/>
    <mergeCell ref="A12:I12"/>
    <mergeCell ref="A5:I5"/>
  </mergeCells>
  <printOptions/>
  <pageMargins left="0.7" right="0.7" top="0.75" bottom="0.75" header="0.3" footer="0.3"/>
  <pageSetup firstPageNumber="37" useFirstPageNumber="1" fitToHeight="0" fitToWidth="1" horizontalDpi="600" verticalDpi="600" orientation="landscape" paperSize="9" scale="7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3:I29"/>
  <sheetViews>
    <sheetView zoomScalePageLayoutView="0" workbookViewId="0" topLeftCell="A19">
      <selection activeCell="E24" sqref="E24"/>
    </sheetView>
  </sheetViews>
  <sheetFormatPr defaultColWidth="9.140625" defaultRowHeight="15"/>
  <cols>
    <col min="1" max="1" width="3.7109375" style="0" customWidth="1"/>
    <col min="2" max="2" width="25.421875" style="0" customWidth="1"/>
    <col min="3" max="3" width="35.57421875" style="0" customWidth="1"/>
    <col min="4" max="4" width="26.00390625" style="0" customWidth="1"/>
    <col min="5" max="5" width="22.28125" style="0" customWidth="1"/>
    <col min="6" max="6" width="20.7109375" style="0" bestFit="1" customWidth="1"/>
    <col min="7" max="7" width="18.8515625" style="0" customWidth="1"/>
    <col min="8" max="8" width="19.00390625" style="0" bestFit="1" customWidth="1"/>
    <col min="9" max="9" width="24.7109375" style="0" customWidth="1"/>
    <col min="11" max="11" width="16.421875" style="0" customWidth="1"/>
  </cols>
  <sheetData>
    <row r="3" spans="1:9" s="31" customFormat="1" ht="15.75">
      <c r="A3" s="227" t="s">
        <v>331</v>
      </c>
      <c r="B3" s="227"/>
      <c r="C3" s="227"/>
      <c r="D3" s="227"/>
      <c r="E3" s="227"/>
      <c r="F3" s="227"/>
      <c r="G3" s="227"/>
      <c r="H3" s="227"/>
      <c r="I3" s="227"/>
    </row>
    <row r="4" spans="1:9" s="31" customFormat="1" ht="37.5" customHeight="1">
      <c r="A4" s="11" t="s">
        <v>0</v>
      </c>
      <c r="B4" s="113" t="s">
        <v>1</v>
      </c>
      <c r="C4" s="23" t="s">
        <v>2</v>
      </c>
      <c r="D4" s="35" t="s">
        <v>3</v>
      </c>
      <c r="E4" s="36" t="s">
        <v>4</v>
      </c>
      <c r="F4" s="37" t="s">
        <v>5</v>
      </c>
      <c r="G4" s="143" t="s">
        <v>6</v>
      </c>
      <c r="H4" s="37" t="s">
        <v>7</v>
      </c>
      <c r="I4" s="23" t="s">
        <v>8</v>
      </c>
    </row>
    <row r="5" spans="1:9" s="31" customFormat="1" ht="15.75">
      <c r="A5" s="10">
        <v>1</v>
      </c>
      <c r="B5" s="10">
        <v>2</v>
      </c>
      <c r="C5" s="10">
        <v>3</v>
      </c>
      <c r="D5" s="11">
        <v>4</v>
      </c>
      <c r="E5" s="10">
        <v>5</v>
      </c>
      <c r="F5" s="10">
        <v>6</v>
      </c>
      <c r="G5" s="114">
        <v>7</v>
      </c>
      <c r="H5" s="10">
        <v>8</v>
      </c>
      <c r="I5" s="10">
        <v>9</v>
      </c>
    </row>
    <row r="6" spans="1:9" s="31" customFormat="1" ht="15.75">
      <c r="A6" s="228" t="s">
        <v>332</v>
      </c>
      <c r="B6" s="229"/>
      <c r="C6" s="229"/>
      <c r="D6" s="229"/>
      <c r="E6" s="229"/>
      <c r="F6" s="229"/>
      <c r="G6" s="229"/>
      <c r="H6" s="229"/>
      <c r="I6" s="230"/>
    </row>
    <row r="7" spans="1:9" s="31" customFormat="1" ht="45">
      <c r="A7" s="14">
        <v>1</v>
      </c>
      <c r="B7" s="39" t="s">
        <v>548</v>
      </c>
      <c r="C7" s="40" t="s">
        <v>85</v>
      </c>
      <c r="D7" s="40" t="s">
        <v>502</v>
      </c>
      <c r="E7" s="41">
        <v>20000000</v>
      </c>
      <c r="F7" s="41">
        <v>20000000</v>
      </c>
      <c r="G7" s="16">
        <v>20000000</v>
      </c>
      <c r="H7" s="17">
        <v>0</v>
      </c>
      <c r="I7" s="40" t="s">
        <v>503</v>
      </c>
    </row>
    <row r="8" spans="1:9" s="31" customFormat="1" ht="45">
      <c r="A8" s="14">
        <v>2</v>
      </c>
      <c r="B8" s="39" t="s">
        <v>547</v>
      </c>
      <c r="C8" s="40" t="s">
        <v>85</v>
      </c>
      <c r="D8" s="40" t="s">
        <v>418</v>
      </c>
      <c r="E8" s="41">
        <v>40000000</v>
      </c>
      <c r="F8" s="41">
        <v>40000000</v>
      </c>
      <c r="G8" s="41">
        <v>40000000</v>
      </c>
      <c r="H8" s="17">
        <v>0</v>
      </c>
      <c r="I8" s="40" t="s">
        <v>472</v>
      </c>
    </row>
    <row r="9" spans="1:9" s="31" customFormat="1" ht="45">
      <c r="A9" s="14">
        <v>3</v>
      </c>
      <c r="B9" s="39" t="s">
        <v>546</v>
      </c>
      <c r="C9" s="40" t="s">
        <v>85</v>
      </c>
      <c r="D9" s="40" t="s">
        <v>419</v>
      </c>
      <c r="E9" s="41">
        <v>40000000</v>
      </c>
      <c r="F9" s="41">
        <v>40000000</v>
      </c>
      <c r="G9" s="41">
        <v>40000000</v>
      </c>
      <c r="H9" s="17">
        <v>0</v>
      </c>
      <c r="I9" s="40" t="s">
        <v>472</v>
      </c>
    </row>
    <row r="10" spans="1:9" s="31" customFormat="1" ht="51.75" customHeight="1">
      <c r="A10" s="14">
        <v>4</v>
      </c>
      <c r="B10" s="39" t="s">
        <v>549</v>
      </c>
      <c r="C10" s="40" t="s">
        <v>85</v>
      </c>
      <c r="D10" s="40" t="s">
        <v>416</v>
      </c>
      <c r="E10" s="41">
        <v>40000000</v>
      </c>
      <c r="F10" s="41">
        <v>40000000</v>
      </c>
      <c r="G10" s="16">
        <v>40000000</v>
      </c>
      <c r="H10" s="17">
        <v>0</v>
      </c>
      <c r="I10" s="40" t="s">
        <v>472</v>
      </c>
    </row>
    <row r="11" spans="1:9" s="31" customFormat="1" ht="51" customHeight="1">
      <c r="A11" s="14">
        <v>5</v>
      </c>
      <c r="B11" s="39" t="s">
        <v>333</v>
      </c>
      <c r="C11" s="40" t="s">
        <v>85</v>
      </c>
      <c r="D11" s="40" t="s">
        <v>416</v>
      </c>
      <c r="E11" s="41">
        <v>40000000</v>
      </c>
      <c r="F11" s="41">
        <v>40000000</v>
      </c>
      <c r="G11" s="41">
        <v>40000000</v>
      </c>
      <c r="H11" s="17">
        <v>0</v>
      </c>
      <c r="I11" s="40" t="s">
        <v>472</v>
      </c>
    </row>
    <row r="12" spans="1:9" s="31" customFormat="1" ht="60">
      <c r="A12" s="14">
        <v>6</v>
      </c>
      <c r="B12" s="39" t="s">
        <v>420</v>
      </c>
      <c r="C12" s="40" t="s">
        <v>85</v>
      </c>
      <c r="D12" s="40" t="s">
        <v>417</v>
      </c>
      <c r="E12" s="41">
        <v>60000000</v>
      </c>
      <c r="F12" s="41">
        <v>60000000</v>
      </c>
      <c r="G12" s="41">
        <v>60000000</v>
      </c>
      <c r="H12" s="17">
        <v>0</v>
      </c>
      <c r="I12" s="40" t="s">
        <v>472</v>
      </c>
    </row>
    <row r="13" spans="1:9" s="31" customFormat="1" ht="45">
      <c r="A13" s="14">
        <v>7</v>
      </c>
      <c r="B13" s="39" t="s">
        <v>334</v>
      </c>
      <c r="C13" s="40" t="s">
        <v>85</v>
      </c>
      <c r="D13" s="40" t="s">
        <v>415</v>
      </c>
      <c r="E13" s="41">
        <v>20000000</v>
      </c>
      <c r="F13" s="41">
        <v>20000000</v>
      </c>
      <c r="G13" s="41">
        <v>20000000</v>
      </c>
      <c r="H13" s="17">
        <v>0</v>
      </c>
      <c r="I13" s="40" t="s">
        <v>503</v>
      </c>
    </row>
    <row r="14" spans="1:9" s="31" customFormat="1" ht="45">
      <c r="A14" s="14">
        <v>8</v>
      </c>
      <c r="B14" s="39" t="s">
        <v>425</v>
      </c>
      <c r="C14" s="40" t="s">
        <v>85</v>
      </c>
      <c r="D14" s="40" t="s">
        <v>416</v>
      </c>
      <c r="E14" s="41">
        <v>40000000</v>
      </c>
      <c r="F14" s="41">
        <v>40000000</v>
      </c>
      <c r="G14" s="41">
        <v>40000000</v>
      </c>
      <c r="H14" s="17">
        <v>0</v>
      </c>
      <c r="I14" s="40" t="s">
        <v>472</v>
      </c>
    </row>
    <row r="15" spans="1:9" s="31" customFormat="1" ht="45">
      <c r="A15" s="14">
        <v>9</v>
      </c>
      <c r="B15" s="39" t="s">
        <v>335</v>
      </c>
      <c r="C15" s="40" t="s">
        <v>85</v>
      </c>
      <c r="D15" s="40" t="s">
        <v>416</v>
      </c>
      <c r="E15" s="41">
        <v>40000000</v>
      </c>
      <c r="F15" s="41">
        <v>40000000</v>
      </c>
      <c r="G15" s="41">
        <v>40000000</v>
      </c>
      <c r="H15" s="17">
        <v>0</v>
      </c>
      <c r="I15" s="40" t="s">
        <v>472</v>
      </c>
    </row>
    <row r="16" spans="1:9" s="31" customFormat="1" ht="45">
      <c r="A16" s="14">
        <v>10</v>
      </c>
      <c r="B16" s="39" t="s">
        <v>423</v>
      </c>
      <c r="C16" s="40" t="s">
        <v>85</v>
      </c>
      <c r="D16" s="40" t="s">
        <v>424</v>
      </c>
      <c r="E16" s="41">
        <v>40000000</v>
      </c>
      <c r="F16" s="41">
        <v>40000000</v>
      </c>
      <c r="G16" s="41">
        <v>40000000</v>
      </c>
      <c r="H16" s="17">
        <v>0</v>
      </c>
      <c r="I16" s="40" t="s">
        <v>472</v>
      </c>
    </row>
    <row r="17" spans="1:9" s="31" customFormat="1" ht="45">
      <c r="A17" s="14">
        <v>11</v>
      </c>
      <c r="B17" s="39" t="s">
        <v>336</v>
      </c>
      <c r="C17" s="40" t="s">
        <v>85</v>
      </c>
      <c r="D17" s="40" t="s">
        <v>415</v>
      </c>
      <c r="E17" s="41">
        <v>20000000</v>
      </c>
      <c r="F17" s="41">
        <v>20000000</v>
      </c>
      <c r="G17" s="41">
        <v>20000000</v>
      </c>
      <c r="H17" s="17">
        <v>0</v>
      </c>
      <c r="I17" s="40" t="s">
        <v>503</v>
      </c>
    </row>
    <row r="18" spans="1:9" s="31" customFormat="1" ht="45">
      <c r="A18" s="14">
        <v>12</v>
      </c>
      <c r="B18" s="39" t="s">
        <v>440</v>
      </c>
      <c r="C18" s="40" t="s">
        <v>85</v>
      </c>
      <c r="D18" s="40" t="s">
        <v>416</v>
      </c>
      <c r="E18" s="41">
        <v>40000000</v>
      </c>
      <c r="F18" s="41">
        <v>40000000</v>
      </c>
      <c r="G18" s="41">
        <v>40000000</v>
      </c>
      <c r="H18" s="17">
        <v>0</v>
      </c>
      <c r="I18" s="40" t="s">
        <v>472</v>
      </c>
    </row>
    <row r="19" spans="1:9" s="31" customFormat="1" ht="45">
      <c r="A19" s="14">
        <v>13</v>
      </c>
      <c r="B19" s="39" t="s">
        <v>421</v>
      </c>
      <c r="C19" s="40" t="s">
        <v>85</v>
      </c>
      <c r="D19" s="40" t="s">
        <v>422</v>
      </c>
      <c r="E19" s="41">
        <v>80000000</v>
      </c>
      <c r="F19" s="41">
        <v>80000000</v>
      </c>
      <c r="G19" s="41">
        <v>80000000</v>
      </c>
      <c r="H19" s="17">
        <v>0</v>
      </c>
      <c r="I19" s="40" t="s">
        <v>472</v>
      </c>
    </row>
    <row r="20" spans="1:9" s="38" customFormat="1" ht="15.75">
      <c r="A20" s="88"/>
      <c r="B20" s="233" t="s">
        <v>337</v>
      </c>
      <c r="C20" s="233"/>
      <c r="D20" s="233"/>
      <c r="E20" s="135">
        <f>SUM(E7:E19)</f>
        <v>520000000</v>
      </c>
      <c r="F20" s="18">
        <f>SUM(F7:F19)</f>
        <v>520000000</v>
      </c>
      <c r="G20" s="18">
        <f>SUM(G7:G19)</f>
        <v>520000000</v>
      </c>
      <c r="H20" s="19">
        <v>0</v>
      </c>
      <c r="I20" s="115"/>
    </row>
    <row r="21" spans="1:9" s="31" customFormat="1" ht="15.75">
      <c r="A21" s="147"/>
      <c r="B21" s="214" t="s">
        <v>656</v>
      </c>
      <c r="C21" s="219"/>
      <c r="D21" s="219"/>
      <c r="E21" s="219"/>
      <c r="F21" s="219"/>
      <c r="G21" s="219"/>
      <c r="H21" s="219"/>
      <c r="I21" s="215"/>
    </row>
    <row r="22" spans="1:9" ht="60">
      <c r="A22" s="172">
        <v>1</v>
      </c>
      <c r="B22" s="171" t="s">
        <v>664</v>
      </c>
      <c r="C22" s="15" t="s">
        <v>11</v>
      </c>
      <c r="D22" s="144" t="s">
        <v>666</v>
      </c>
      <c r="E22" s="30">
        <v>192000000</v>
      </c>
      <c r="F22" s="30">
        <v>192000000</v>
      </c>
      <c r="G22" s="235">
        <v>177044724</v>
      </c>
      <c r="H22" s="238">
        <f>F22-G22</f>
        <v>14955276</v>
      </c>
      <c r="I22" s="149" t="s">
        <v>667</v>
      </c>
    </row>
    <row r="23" spans="1:9" ht="45">
      <c r="A23" s="172">
        <v>2</v>
      </c>
      <c r="B23" s="171" t="s">
        <v>663</v>
      </c>
      <c r="C23" s="15" t="s">
        <v>11</v>
      </c>
      <c r="D23" s="144" t="s">
        <v>665</v>
      </c>
      <c r="E23" s="30">
        <v>384000000</v>
      </c>
      <c r="F23" s="30">
        <v>384000000</v>
      </c>
      <c r="G23" s="236"/>
      <c r="H23" s="239"/>
      <c r="I23" s="149" t="s">
        <v>667</v>
      </c>
    </row>
    <row r="24" spans="1:9" ht="60">
      <c r="A24" s="172">
        <v>3</v>
      </c>
      <c r="B24" s="171" t="s">
        <v>713</v>
      </c>
      <c r="C24" s="15" t="s">
        <v>11</v>
      </c>
      <c r="D24" s="144" t="s">
        <v>714</v>
      </c>
      <c r="E24" s="30">
        <v>22100000</v>
      </c>
      <c r="F24" s="30">
        <v>22100000</v>
      </c>
      <c r="G24" s="237"/>
      <c r="H24" s="240"/>
      <c r="I24" s="149" t="s">
        <v>667</v>
      </c>
    </row>
    <row r="25" spans="1:9" ht="15.75">
      <c r="A25" s="148"/>
      <c r="B25" s="214" t="s">
        <v>337</v>
      </c>
      <c r="C25" s="219"/>
      <c r="D25" s="215"/>
      <c r="E25" s="127">
        <f>SUM(E22:E24)</f>
        <v>598100000</v>
      </c>
      <c r="F25" s="127">
        <f>SUM(F22:F24)</f>
        <v>598100000</v>
      </c>
      <c r="G25" s="127">
        <f>SUM(G22:G24)</f>
        <v>177044724</v>
      </c>
      <c r="H25" s="127">
        <f>SUM(H22:H24)</f>
        <v>14955276</v>
      </c>
      <c r="I25" s="148"/>
    </row>
    <row r="26" spans="1:9" ht="15.75">
      <c r="A26" s="234" t="s">
        <v>590</v>
      </c>
      <c r="B26" s="234"/>
      <c r="C26" s="234"/>
      <c r="D26" s="234"/>
      <c r="E26" s="234"/>
      <c r="F26" s="234"/>
      <c r="G26" s="155"/>
      <c r="H26" s="156"/>
      <c r="I26" s="31"/>
    </row>
    <row r="27" spans="1:9" ht="60">
      <c r="A27" s="29">
        <v>1</v>
      </c>
      <c r="B27" s="95" t="s">
        <v>591</v>
      </c>
      <c r="C27" s="95" t="s">
        <v>592</v>
      </c>
      <c r="D27" s="95" t="s">
        <v>437</v>
      </c>
      <c r="E27" s="170">
        <v>73876100</v>
      </c>
      <c r="F27" s="170">
        <v>73876100</v>
      </c>
      <c r="G27" s="170">
        <v>73876100</v>
      </c>
      <c r="H27" s="151">
        <v>0</v>
      </c>
      <c r="I27" s="152" t="s">
        <v>593</v>
      </c>
    </row>
    <row r="28" spans="1:9" ht="15.75">
      <c r="A28" s="29"/>
      <c r="B28" s="232" t="s">
        <v>594</v>
      </c>
      <c r="C28" s="232"/>
      <c r="D28" s="232"/>
      <c r="E28" s="153">
        <f>SUM(E27:E27)</f>
        <v>73876100</v>
      </c>
      <c r="F28" s="157">
        <f>SUM(F27:F27)</f>
        <v>73876100</v>
      </c>
      <c r="G28" s="157">
        <f>SUM(G27:G27)</f>
        <v>73876100</v>
      </c>
      <c r="H28" s="158">
        <f>SUM(H27:H27)</f>
        <v>0</v>
      </c>
      <c r="I28" s="154"/>
    </row>
    <row r="29" spans="1:9" ht="15.75">
      <c r="A29" s="148"/>
      <c r="B29" s="232" t="s">
        <v>595</v>
      </c>
      <c r="C29" s="232"/>
      <c r="D29" s="232"/>
      <c r="E29" s="150">
        <f>E28+E25+E20</f>
        <v>1191976100</v>
      </c>
      <c r="F29" s="150">
        <f>F28+F25+F20</f>
        <v>1191976100</v>
      </c>
      <c r="G29" s="150">
        <f>G28+G25+G20</f>
        <v>770920824</v>
      </c>
      <c r="H29" s="150">
        <f>H28+H25+H20</f>
        <v>14955276</v>
      </c>
      <c r="I29" s="148"/>
    </row>
  </sheetData>
  <sheetProtection/>
  <mergeCells count="10">
    <mergeCell ref="B25:D25"/>
    <mergeCell ref="B28:D28"/>
    <mergeCell ref="B29:D29"/>
    <mergeCell ref="A3:I3"/>
    <mergeCell ref="A6:I6"/>
    <mergeCell ref="B20:D20"/>
    <mergeCell ref="A26:F26"/>
    <mergeCell ref="B21:I21"/>
    <mergeCell ref="G22:G24"/>
    <mergeCell ref="H22:H24"/>
  </mergeCells>
  <printOptions/>
  <pageMargins left="0.25" right="0.25" top="0.75" bottom="0.75" header="0.3" footer="0.3"/>
  <pageSetup firstPageNumber="6" useFirstPageNumber="1" fitToHeight="0" horizontalDpi="600" verticalDpi="600" orientation="landscape" paperSize="9" scale="70"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50">
      <selection activeCell="H51" sqref="H51"/>
    </sheetView>
  </sheetViews>
  <sheetFormatPr defaultColWidth="9.140625" defaultRowHeight="15"/>
  <cols>
    <col min="1" max="1" width="5.421875" style="21" customWidth="1"/>
    <col min="2" max="2" width="32.421875" style="21" customWidth="1"/>
    <col min="3" max="3" width="23.8515625" style="21" customWidth="1"/>
    <col min="4" max="4" width="28.8515625" style="21" customWidth="1"/>
    <col min="5" max="5" width="21.8515625" style="21" customWidth="1"/>
    <col min="6" max="6" width="18.28125" style="21" customWidth="1"/>
    <col min="7" max="7" width="19.421875" style="21" customWidth="1"/>
    <col min="8" max="8" width="19.28125" style="21" customWidth="1"/>
    <col min="9" max="9" width="19.00390625" style="21" customWidth="1"/>
    <col min="10" max="10" width="9.140625" style="21" customWidth="1"/>
    <col min="11" max="16384" width="9.140625" style="21" customWidth="1"/>
  </cols>
  <sheetData>
    <row r="1" s="1" customFormat="1" ht="14.25"/>
    <row r="2" spans="1:11" s="2" customFormat="1" ht="25.5" customHeight="1">
      <c r="A2" s="227" t="s">
        <v>14</v>
      </c>
      <c r="B2" s="227"/>
      <c r="C2" s="227"/>
      <c r="D2" s="227"/>
      <c r="E2" s="227"/>
      <c r="F2" s="227"/>
      <c r="G2" s="227"/>
      <c r="H2" s="227"/>
      <c r="I2" s="227"/>
      <c r="K2" s="3"/>
    </row>
    <row r="3" spans="1:11" s="2" customFormat="1" ht="33" customHeight="1">
      <c r="A3" s="4" t="s">
        <v>0</v>
      </c>
      <c r="B3" s="5" t="s">
        <v>1</v>
      </c>
      <c r="C3" s="5" t="s">
        <v>2</v>
      </c>
      <c r="D3" s="6" t="s">
        <v>3</v>
      </c>
      <c r="E3" s="7" t="s">
        <v>4</v>
      </c>
      <c r="F3" s="8" t="s">
        <v>5</v>
      </c>
      <c r="G3" s="8" t="s">
        <v>6</v>
      </c>
      <c r="H3" s="9" t="s">
        <v>7</v>
      </c>
      <c r="I3" s="5" t="s">
        <v>8</v>
      </c>
      <c r="K3" s="3"/>
    </row>
    <row r="4" spans="1:11" s="12" customFormat="1" ht="15.75">
      <c r="A4" s="10">
        <v>1</v>
      </c>
      <c r="B4" s="10">
        <v>2</v>
      </c>
      <c r="C4" s="10">
        <v>3</v>
      </c>
      <c r="D4" s="11">
        <v>4</v>
      </c>
      <c r="E4" s="10">
        <v>5</v>
      </c>
      <c r="F4" s="10">
        <v>6</v>
      </c>
      <c r="G4" s="10">
        <v>7</v>
      </c>
      <c r="H4" s="10">
        <v>8</v>
      </c>
      <c r="I4" s="10">
        <v>9</v>
      </c>
      <c r="K4" s="13"/>
    </row>
    <row r="5" spans="1:11" s="12" customFormat="1" ht="15.75">
      <c r="A5" s="228" t="s">
        <v>9</v>
      </c>
      <c r="B5" s="229"/>
      <c r="C5" s="229"/>
      <c r="D5" s="229"/>
      <c r="E5" s="229"/>
      <c r="F5" s="229"/>
      <c r="G5" s="229"/>
      <c r="H5" s="229"/>
      <c r="I5" s="230"/>
      <c r="K5" s="13"/>
    </row>
    <row r="6" spans="1:11" s="2" customFormat="1" ht="45">
      <c r="A6" s="14">
        <v>1</v>
      </c>
      <c r="B6" s="15" t="s">
        <v>10</v>
      </c>
      <c r="C6" s="15" t="s">
        <v>11</v>
      </c>
      <c r="D6" s="15" t="s">
        <v>559</v>
      </c>
      <c r="E6" s="16">
        <v>2000000</v>
      </c>
      <c r="F6" s="16">
        <v>2000000</v>
      </c>
      <c r="G6" s="16">
        <v>2000000</v>
      </c>
      <c r="H6" s="17">
        <f>F6-G6</f>
        <v>0</v>
      </c>
      <c r="I6" s="15" t="s">
        <v>559</v>
      </c>
      <c r="K6" s="3"/>
    </row>
    <row r="7" spans="1:11" s="2" customFormat="1" ht="60">
      <c r="A7" s="14">
        <v>7</v>
      </c>
      <c r="B7" s="15" t="s">
        <v>15</v>
      </c>
      <c r="C7" s="15" t="s">
        <v>11</v>
      </c>
      <c r="D7" s="98" t="s">
        <v>567</v>
      </c>
      <c r="E7" s="16">
        <v>40128000.76</v>
      </c>
      <c r="F7" s="16">
        <v>40128000.76</v>
      </c>
      <c r="G7" s="16">
        <v>39770980</v>
      </c>
      <c r="H7" s="16">
        <f>F7-G7</f>
        <v>357020.7599999979</v>
      </c>
      <c r="I7" s="15" t="s">
        <v>551</v>
      </c>
      <c r="K7" s="3"/>
    </row>
    <row r="8" spans="1:11" s="2" customFormat="1" ht="60" customHeight="1">
      <c r="A8" s="14">
        <v>11</v>
      </c>
      <c r="B8" s="15" t="s">
        <v>533</v>
      </c>
      <c r="C8" s="15" t="s">
        <v>11</v>
      </c>
      <c r="D8" s="98" t="s">
        <v>567</v>
      </c>
      <c r="E8" s="16">
        <v>38926128.76</v>
      </c>
      <c r="F8" s="16">
        <v>38926128.76</v>
      </c>
      <c r="G8" s="16">
        <v>36408928.76</v>
      </c>
      <c r="H8" s="16">
        <f>F8-G8</f>
        <v>2517200</v>
      </c>
      <c r="I8" s="15" t="s">
        <v>551</v>
      </c>
      <c r="K8" s="3"/>
    </row>
    <row r="9" spans="1:11" s="2" customFormat="1" ht="15.75">
      <c r="A9" s="244" t="s">
        <v>13</v>
      </c>
      <c r="B9" s="245"/>
      <c r="C9" s="245"/>
      <c r="D9" s="246"/>
      <c r="E9" s="18">
        <f>SUM(E6:E8)</f>
        <v>81054129.52</v>
      </c>
      <c r="F9" s="18">
        <f>SUM(F6:F8)</f>
        <v>81054129.52</v>
      </c>
      <c r="G9" s="18">
        <f>SUM(G6:G8)</f>
        <v>78179908.75999999</v>
      </c>
      <c r="H9" s="18">
        <f>SUM(H6:H8)</f>
        <v>2874220.759999998</v>
      </c>
      <c r="I9" s="15"/>
      <c r="K9" s="3"/>
    </row>
    <row r="10" spans="1:11" s="12" customFormat="1" ht="15.75">
      <c r="A10" s="228" t="s">
        <v>16</v>
      </c>
      <c r="B10" s="229"/>
      <c r="C10" s="229"/>
      <c r="D10" s="229"/>
      <c r="E10" s="229"/>
      <c r="F10" s="229"/>
      <c r="G10" s="229"/>
      <c r="H10" s="229"/>
      <c r="I10" s="230"/>
      <c r="K10" s="13"/>
    </row>
    <row r="11" spans="1:11" s="2" customFormat="1" ht="60">
      <c r="A11" s="162">
        <v>1</v>
      </c>
      <c r="B11" s="104" t="s">
        <v>610</v>
      </c>
      <c r="C11" s="104" t="s">
        <v>611</v>
      </c>
      <c r="D11" s="162" t="s">
        <v>612</v>
      </c>
      <c r="E11" s="100">
        <v>14000000</v>
      </c>
      <c r="F11" s="100">
        <v>14000000</v>
      </c>
      <c r="G11" s="100">
        <v>14000000</v>
      </c>
      <c r="H11" s="100">
        <v>0</v>
      </c>
      <c r="I11" s="162" t="s">
        <v>612</v>
      </c>
      <c r="K11" s="3"/>
    </row>
    <row r="12" spans="1:11" s="2" customFormat="1" ht="60">
      <c r="A12" s="162"/>
      <c r="B12" s="104" t="s">
        <v>613</v>
      </c>
      <c r="C12" s="104" t="s">
        <v>611</v>
      </c>
      <c r="D12" s="162" t="s">
        <v>612</v>
      </c>
      <c r="E12" s="100">
        <v>2000000</v>
      </c>
      <c r="F12" s="100">
        <v>2000000</v>
      </c>
      <c r="G12" s="100">
        <v>2000000</v>
      </c>
      <c r="H12" s="100">
        <v>0</v>
      </c>
      <c r="I12" s="162" t="s">
        <v>612</v>
      </c>
      <c r="K12" s="3"/>
    </row>
    <row r="13" spans="1:11" s="2" customFormat="1" ht="45">
      <c r="A13" s="162"/>
      <c r="B13" s="104" t="s">
        <v>614</v>
      </c>
      <c r="C13" s="104" t="s">
        <v>611</v>
      </c>
      <c r="D13" s="162" t="s">
        <v>612</v>
      </c>
      <c r="E13" s="100">
        <v>3311050</v>
      </c>
      <c r="F13" s="100">
        <v>3311050</v>
      </c>
      <c r="G13" s="100">
        <v>3311050</v>
      </c>
      <c r="H13" s="100">
        <v>0</v>
      </c>
      <c r="I13" s="162" t="s">
        <v>612</v>
      </c>
      <c r="K13" s="3"/>
    </row>
    <row r="14" spans="1:11" s="2" customFormat="1" ht="45">
      <c r="A14" s="162"/>
      <c r="B14" s="104" t="s">
        <v>615</v>
      </c>
      <c r="C14" s="104" t="s">
        <v>611</v>
      </c>
      <c r="D14" s="162" t="s">
        <v>612</v>
      </c>
      <c r="E14" s="100">
        <v>4500000</v>
      </c>
      <c r="F14" s="100">
        <v>4500000</v>
      </c>
      <c r="G14" s="100">
        <v>4500000</v>
      </c>
      <c r="H14" s="100">
        <v>0</v>
      </c>
      <c r="I14" s="162" t="s">
        <v>612</v>
      </c>
      <c r="K14" s="3"/>
    </row>
    <row r="15" spans="1:11" s="2" customFormat="1" ht="30">
      <c r="A15" s="162"/>
      <c r="B15" s="163" t="s">
        <v>616</v>
      </c>
      <c r="C15" s="104" t="s">
        <v>611</v>
      </c>
      <c r="D15" s="162" t="s">
        <v>612</v>
      </c>
      <c r="E15" s="100">
        <v>1500000</v>
      </c>
      <c r="F15" s="100">
        <v>1500000</v>
      </c>
      <c r="G15" s="100">
        <v>1500000</v>
      </c>
      <c r="H15" s="100">
        <v>0</v>
      </c>
      <c r="I15" s="162" t="s">
        <v>612</v>
      </c>
      <c r="K15" s="3"/>
    </row>
    <row r="16" spans="1:11" s="2" customFormat="1" ht="30">
      <c r="A16" s="162"/>
      <c r="B16" s="104" t="s">
        <v>617</v>
      </c>
      <c r="C16" s="104" t="s">
        <v>611</v>
      </c>
      <c r="D16" s="162" t="s">
        <v>618</v>
      </c>
      <c r="E16" s="100">
        <v>500000</v>
      </c>
      <c r="F16" s="100">
        <v>500000</v>
      </c>
      <c r="G16" s="100">
        <v>500000</v>
      </c>
      <c r="H16" s="100">
        <v>0</v>
      </c>
      <c r="I16" s="162" t="s">
        <v>437</v>
      </c>
      <c r="K16" s="3"/>
    </row>
    <row r="17" spans="1:11" s="2" customFormat="1" ht="45">
      <c r="A17" s="162"/>
      <c r="B17" s="104" t="s">
        <v>619</v>
      </c>
      <c r="C17" s="104" t="s">
        <v>611</v>
      </c>
      <c r="D17" s="162" t="s">
        <v>618</v>
      </c>
      <c r="E17" s="100">
        <v>1600000</v>
      </c>
      <c r="F17" s="100">
        <v>1600000</v>
      </c>
      <c r="G17" s="100">
        <v>1600000</v>
      </c>
      <c r="H17" s="100">
        <v>0</v>
      </c>
      <c r="I17" s="162" t="s">
        <v>437</v>
      </c>
      <c r="K17" s="3"/>
    </row>
    <row r="18" spans="1:11" s="2" customFormat="1" ht="135">
      <c r="A18" s="162"/>
      <c r="B18" s="104" t="s">
        <v>620</v>
      </c>
      <c r="C18" s="104" t="s">
        <v>611</v>
      </c>
      <c r="D18" s="162" t="s">
        <v>621</v>
      </c>
      <c r="E18" s="100">
        <v>14000000</v>
      </c>
      <c r="F18" s="100">
        <v>14000000</v>
      </c>
      <c r="G18" s="100">
        <v>3500000</v>
      </c>
      <c r="H18" s="100">
        <v>10500000</v>
      </c>
      <c r="I18" s="104" t="s">
        <v>622</v>
      </c>
      <c r="K18" s="3"/>
    </row>
    <row r="19" spans="1:11" s="2" customFormat="1" ht="67.5" customHeight="1">
      <c r="A19" s="162"/>
      <c r="B19" s="104" t="s">
        <v>623</v>
      </c>
      <c r="C19" s="104" t="s">
        <v>611</v>
      </c>
      <c r="D19" s="162" t="s">
        <v>612</v>
      </c>
      <c r="E19" s="100">
        <v>1500000</v>
      </c>
      <c r="F19" s="100">
        <v>1500000</v>
      </c>
      <c r="G19" s="100">
        <v>1500000</v>
      </c>
      <c r="H19" s="100">
        <v>0</v>
      </c>
      <c r="I19" s="162" t="s">
        <v>437</v>
      </c>
      <c r="K19" s="3"/>
    </row>
    <row r="20" spans="1:11" s="2" customFormat="1" ht="30">
      <c r="A20" s="162"/>
      <c r="B20" s="104" t="s">
        <v>624</v>
      </c>
      <c r="C20" s="104" t="s">
        <v>611</v>
      </c>
      <c r="D20" s="162" t="s">
        <v>618</v>
      </c>
      <c r="E20" s="100">
        <v>1200000</v>
      </c>
      <c r="F20" s="100">
        <v>1200000</v>
      </c>
      <c r="G20" s="100">
        <v>1200000</v>
      </c>
      <c r="H20" s="100">
        <v>0</v>
      </c>
      <c r="I20" s="162" t="s">
        <v>437</v>
      </c>
      <c r="K20" s="3"/>
    </row>
    <row r="21" spans="1:11" s="2" customFormat="1" ht="70.5" customHeight="1">
      <c r="A21" s="162"/>
      <c r="B21" s="104" t="s">
        <v>625</v>
      </c>
      <c r="C21" s="104" t="s">
        <v>611</v>
      </c>
      <c r="D21" s="162" t="s">
        <v>621</v>
      </c>
      <c r="E21" s="100">
        <v>2000000</v>
      </c>
      <c r="F21" s="100">
        <v>2000000</v>
      </c>
      <c r="G21" s="100">
        <v>2000000</v>
      </c>
      <c r="H21" s="100">
        <v>0</v>
      </c>
      <c r="I21" s="162" t="s">
        <v>437</v>
      </c>
      <c r="K21" s="3"/>
    </row>
    <row r="22" spans="1:11" s="2" customFormat="1" ht="15" customHeight="1">
      <c r="A22" s="162"/>
      <c r="B22" s="241" t="s">
        <v>626</v>
      </c>
      <c r="C22" s="242"/>
      <c r="D22" s="243"/>
      <c r="E22" s="135">
        <v>46111050</v>
      </c>
      <c r="F22" s="135">
        <v>46111050</v>
      </c>
      <c r="G22" s="135">
        <f>SUM(G11:G21)</f>
        <v>35611050</v>
      </c>
      <c r="H22" s="135">
        <v>10500000</v>
      </c>
      <c r="I22" s="140"/>
      <c r="K22" s="3"/>
    </row>
    <row r="23" spans="1:11" s="2" customFormat="1" ht="60">
      <c r="A23" s="162">
        <v>2</v>
      </c>
      <c r="B23" s="104" t="s">
        <v>627</v>
      </c>
      <c r="C23" s="104" t="s">
        <v>611</v>
      </c>
      <c r="D23" s="162" t="s">
        <v>612</v>
      </c>
      <c r="E23" s="100">
        <v>14000000</v>
      </c>
      <c r="F23" s="100">
        <v>14000000</v>
      </c>
      <c r="G23" s="100">
        <v>14000000</v>
      </c>
      <c r="H23" s="100">
        <v>0</v>
      </c>
      <c r="I23" s="162" t="s">
        <v>612</v>
      </c>
      <c r="K23" s="3"/>
    </row>
    <row r="24" spans="1:9" ht="60">
      <c r="A24" s="162"/>
      <c r="B24" s="104" t="s">
        <v>628</v>
      </c>
      <c r="C24" s="104" t="s">
        <v>611</v>
      </c>
      <c r="D24" s="162" t="s">
        <v>612</v>
      </c>
      <c r="E24" s="100">
        <v>2000000</v>
      </c>
      <c r="F24" s="100">
        <v>2000000</v>
      </c>
      <c r="G24" s="100">
        <v>2000000</v>
      </c>
      <c r="H24" s="100">
        <v>0</v>
      </c>
      <c r="I24" s="162" t="s">
        <v>612</v>
      </c>
    </row>
    <row r="25" spans="1:9" ht="45">
      <c r="A25" s="162"/>
      <c r="B25" s="104" t="s">
        <v>629</v>
      </c>
      <c r="C25" s="104" t="s">
        <v>611</v>
      </c>
      <c r="D25" s="162" t="s">
        <v>612</v>
      </c>
      <c r="E25" s="100">
        <v>5000000</v>
      </c>
      <c r="F25" s="100">
        <v>5000000</v>
      </c>
      <c r="G25" s="100">
        <v>5000000</v>
      </c>
      <c r="H25" s="100">
        <v>0</v>
      </c>
      <c r="I25" s="162" t="s">
        <v>612</v>
      </c>
    </row>
    <row r="26" spans="1:9" ht="60">
      <c r="A26" s="162"/>
      <c r="B26" s="104" t="s">
        <v>630</v>
      </c>
      <c r="C26" s="104" t="s">
        <v>611</v>
      </c>
      <c r="D26" s="162" t="s">
        <v>612</v>
      </c>
      <c r="E26" s="100">
        <v>4500000</v>
      </c>
      <c r="F26" s="100">
        <v>4500000</v>
      </c>
      <c r="G26" s="100">
        <v>4500000</v>
      </c>
      <c r="H26" s="100">
        <v>0</v>
      </c>
      <c r="I26" s="162" t="s">
        <v>612</v>
      </c>
    </row>
    <row r="27" spans="1:9" ht="45.75">
      <c r="A27" s="162"/>
      <c r="B27" s="163" t="s">
        <v>631</v>
      </c>
      <c r="C27" s="104" t="s">
        <v>611</v>
      </c>
      <c r="D27" s="162" t="s">
        <v>612</v>
      </c>
      <c r="E27" s="100">
        <v>1500000</v>
      </c>
      <c r="F27" s="100">
        <v>1500000</v>
      </c>
      <c r="G27" s="100">
        <v>1500000</v>
      </c>
      <c r="H27" s="100">
        <v>0</v>
      </c>
      <c r="I27" s="162" t="s">
        <v>612</v>
      </c>
    </row>
    <row r="28" spans="1:9" ht="45">
      <c r="A28" s="162"/>
      <c r="B28" s="104" t="s">
        <v>632</v>
      </c>
      <c r="C28" s="104" t="s">
        <v>611</v>
      </c>
      <c r="D28" s="162" t="s">
        <v>618</v>
      </c>
      <c r="E28" s="100">
        <v>464550</v>
      </c>
      <c r="F28" s="100">
        <v>464550</v>
      </c>
      <c r="G28" s="100">
        <v>464550</v>
      </c>
      <c r="H28" s="100">
        <v>0</v>
      </c>
      <c r="I28" s="162" t="s">
        <v>437</v>
      </c>
    </row>
    <row r="29" spans="1:9" ht="45">
      <c r="A29" s="162"/>
      <c r="B29" s="104" t="s">
        <v>633</v>
      </c>
      <c r="C29" s="104" t="s">
        <v>611</v>
      </c>
      <c r="D29" s="162" t="s">
        <v>618</v>
      </c>
      <c r="E29" s="100">
        <v>1600000</v>
      </c>
      <c r="F29" s="100">
        <v>1600000</v>
      </c>
      <c r="G29" s="100">
        <v>1600000</v>
      </c>
      <c r="H29" s="100">
        <v>0</v>
      </c>
      <c r="I29" s="162" t="s">
        <v>437</v>
      </c>
    </row>
    <row r="30" spans="1:9" ht="135">
      <c r="A30" s="162"/>
      <c r="B30" s="104" t="s">
        <v>634</v>
      </c>
      <c r="C30" s="104" t="s">
        <v>611</v>
      </c>
      <c r="D30" s="162" t="s">
        <v>621</v>
      </c>
      <c r="E30" s="100">
        <v>14000000</v>
      </c>
      <c r="F30" s="100">
        <v>14000000</v>
      </c>
      <c r="G30" s="100">
        <v>5000000</v>
      </c>
      <c r="H30" s="100">
        <v>9000000</v>
      </c>
      <c r="I30" s="104" t="s">
        <v>622</v>
      </c>
    </row>
    <row r="31" spans="1:9" ht="45">
      <c r="A31" s="162"/>
      <c r="B31" s="104" t="s">
        <v>635</v>
      </c>
      <c r="C31" s="104" t="s">
        <v>611</v>
      </c>
      <c r="D31" s="162" t="s">
        <v>612</v>
      </c>
      <c r="E31" s="100">
        <v>1500000</v>
      </c>
      <c r="F31" s="100">
        <v>1500000</v>
      </c>
      <c r="G31" s="100">
        <v>1500000</v>
      </c>
      <c r="H31" s="100">
        <v>0</v>
      </c>
      <c r="I31" s="162" t="s">
        <v>437</v>
      </c>
    </row>
    <row r="32" spans="1:9" ht="45">
      <c r="A32" s="162"/>
      <c r="B32" s="104" t="s">
        <v>636</v>
      </c>
      <c r="C32" s="104" t="s">
        <v>611</v>
      </c>
      <c r="D32" s="162" t="s">
        <v>618</v>
      </c>
      <c r="E32" s="100">
        <v>1200000</v>
      </c>
      <c r="F32" s="100">
        <v>1200000</v>
      </c>
      <c r="G32" s="100">
        <v>1200000</v>
      </c>
      <c r="H32" s="100">
        <v>0</v>
      </c>
      <c r="I32" s="162" t="s">
        <v>437</v>
      </c>
    </row>
    <row r="33" spans="1:9" ht="45">
      <c r="A33" s="162"/>
      <c r="B33" s="104" t="s">
        <v>637</v>
      </c>
      <c r="C33" s="104" t="s">
        <v>611</v>
      </c>
      <c r="D33" s="162" t="s">
        <v>621</v>
      </c>
      <c r="E33" s="100">
        <v>2500000</v>
      </c>
      <c r="F33" s="100">
        <v>2500000</v>
      </c>
      <c r="G33" s="100">
        <v>2500000</v>
      </c>
      <c r="H33" s="100">
        <v>0</v>
      </c>
      <c r="I33" s="162" t="s">
        <v>437</v>
      </c>
    </row>
    <row r="34" spans="1:9" ht="15.75">
      <c r="A34" s="140"/>
      <c r="B34" s="241" t="s">
        <v>638</v>
      </c>
      <c r="C34" s="242"/>
      <c r="D34" s="243"/>
      <c r="E34" s="135">
        <f>SUM(E23:E33)</f>
        <v>48264550</v>
      </c>
      <c r="F34" s="135">
        <f>SUM(F23:F33)</f>
        <v>48264550</v>
      </c>
      <c r="G34" s="135">
        <f>SUM(G23:G33)</f>
        <v>39264550</v>
      </c>
      <c r="H34" s="135">
        <v>9000000</v>
      </c>
      <c r="I34" s="140"/>
    </row>
    <row r="35" spans="1:9" ht="60">
      <c r="A35" s="162">
        <v>3</v>
      </c>
      <c r="B35" s="104" t="s">
        <v>627</v>
      </c>
      <c r="C35" s="104" t="s">
        <v>611</v>
      </c>
      <c r="D35" s="162" t="s">
        <v>612</v>
      </c>
      <c r="E35" s="100">
        <v>13500000</v>
      </c>
      <c r="F35" s="100">
        <v>13500000</v>
      </c>
      <c r="G35" s="100">
        <v>13500000</v>
      </c>
      <c r="H35" s="100"/>
      <c r="I35" s="162" t="s">
        <v>612</v>
      </c>
    </row>
    <row r="36" spans="1:9" ht="60">
      <c r="A36" s="162"/>
      <c r="B36" s="104" t="s">
        <v>628</v>
      </c>
      <c r="C36" s="104" t="s">
        <v>611</v>
      </c>
      <c r="D36" s="162" t="s">
        <v>612</v>
      </c>
      <c r="E36" s="100">
        <v>2000000</v>
      </c>
      <c r="F36" s="100">
        <v>2000000</v>
      </c>
      <c r="G36" s="100">
        <v>2000000</v>
      </c>
      <c r="H36" s="100"/>
      <c r="I36" s="162" t="s">
        <v>612</v>
      </c>
    </row>
    <row r="37" spans="1:9" ht="45">
      <c r="A37" s="162"/>
      <c r="B37" s="104" t="s">
        <v>629</v>
      </c>
      <c r="C37" s="104" t="s">
        <v>611</v>
      </c>
      <c r="D37" s="162" t="s">
        <v>612</v>
      </c>
      <c r="E37" s="100">
        <v>3000000</v>
      </c>
      <c r="F37" s="100">
        <v>3000000</v>
      </c>
      <c r="G37" s="100">
        <v>3000000</v>
      </c>
      <c r="H37" s="100"/>
      <c r="I37" s="162" t="s">
        <v>612</v>
      </c>
    </row>
    <row r="38" spans="1:9" ht="60">
      <c r="A38" s="162"/>
      <c r="B38" s="104" t="s">
        <v>630</v>
      </c>
      <c r="C38" s="104" t="s">
        <v>611</v>
      </c>
      <c r="D38" s="162" t="s">
        <v>612</v>
      </c>
      <c r="E38" s="100">
        <v>4500000</v>
      </c>
      <c r="F38" s="100">
        <v>4500000</v>
      </c>
      <c r="G38" s="100">
        <v>4500000</v>
      </c>
      <c r="H38" s="100"/>
      <c r="I38" s="162" t="s">
        <v>612</v>
      </c>
    </row>
    <row r="39" spans="1:9" ht="45.75">
      <c r="A39" s="162"/>
      <c r="B39" s="163" t="s">
        <v>631</v>
      </c>
      <c r="C39" s="104" t="s">
        <v>611</v>
      </c>
      <c r="D39" s="162" t="s">
        <v>612</v>
      </c>
      <c r="E39" s="100">
        <v>1500000</v>
      </c>
      <c r="F39" s="100">
        <v>1500000</v>
      </c>
      <c r="G39" s="100">
        <v>1500000</v>
      </c>
      <c r="H39" s="100"/>
      <c r="I39" s="162" t="s">
        <v>612</v>
      </c>
    </row>
    <row r="40" spans="1:9" ht="45">
      <c r="A40" s="162"/>
      <c r="B40" s="104" t="s">
        <v>632</v>
      </c>
      <c r="C40" s="104" t="s">
        <v>611</v>
      </c>
      <c r="D40" s="162" t="s">
        <v>618</v>
      </c>
      <c r="E40" s="100">
        <v>500000</v>
      </c>
      <c r="F40" s="100">
        <v>500000</v>
      </c>
      <c r="G40" s="100">
        <v>500000</v>
      </c>
      <c r="H40" s="100"/>
      <c r="I40" s="162" t="s">
        <v>437</v>
      </c>
    </row>
    <row r="41" spans="1:9" ht="45">
      <c r="A41" s="162"/>
      <c r="B41" s="104" t="s">
        <v>633</v>
      </c>
      <c r="C41" s="104" t="s">
        <v>611</v>
      </c>
      <c r="D41" s="162" t="s">
        <v>618</v>
      </c>
      <c r="E41" s="100">
        <v>1400000</v>
      </c>
      <c r="F41" s="100">
        <v>1400000</v>
      </c>
      <c r="G41" s="100">
        <v>1400000</v>
      </c>
      <c r="H41" s="100"/>
      <c r="I41" s="162" t="s">
        <v>437</v>
      </c>
    </row>
    <row r="42" spans="1:9" ht="135">
      <c r="A42" s="162"/>
      <c r="B42" s="104" t="s">
        <v>634</v>
      </c>
      <c r="C42" s="104" t="s">
        <v>611</v>
      </c>
      <c r="D42" s="162" t="s">
        <v>621</v>
      </c>
      <c r="E42" s="100">
        <v>14000000</v>
      </c>
      <c r="F42" s="100">
        <v>14000000</v>
      </c>
      <c r="G42" s="100">
        <v>5000000</v>
      </c>
      <c r="H42" s="100">
        <v>8000000</v>
      </c>
      <c r="I42" s="104" t="s">
        <v>622</v>
      </c>
    </row>
    <row r="43" spans="1:9" ht="45">
      <c r="A43" s="162"/>
      <c r="B43" s="104" t="s">
        <v>635</v>
      </c>
      <c r="C43" s="104" t="s">
        <v>611</v>
      </c>
      <c r="D43" s="162" t="s">
        <v>612</v>
      </c>
      <c r="E43" s="100">
        <v>1500000</v>
      </c>
      <c r="F43" s="100">
        <v>1500000</v>
      </c>
      <c r="G43" s="100">
        <v>1500000</v>
      </c>
      <c r="H43" s="100"/>
      <c r="I43" s="162" t="s">
        <v>437</v>
      </c>
    </row>
    <row r="44" spans="1:9" ht="45">
      <c r="A44" s="162"/>
      <c r="B44" s="104" t="s">
        <v>636</v>
      </c>
      <c r="C44" s="104" t="s">
        <v>611</v>
      </c>
      <c r="D44" s="162" t="s">
        <v>618</v>
      </c>
      <c r="E44" s="100">
        <v>1200000</v>
      </c>
      <c r="F44" s="100">
        <v>1200000</v>
      </c>
      <c r="G44" s="100">
        <v>1200000</v>
      </c>
      <c r="H44" s="100"/>
      <c r="I44" s="162" t="s">
        <v>437</v>
      </c>
    </row>
    <row r="45" spans="1:9" ht="45">
      <c r="A45" s="162"/>
      <c r="B45" s="104" t="s">
        <v>637</v>
      </c>
      <c r="C45" s="104" t="s">
        <v>611</v>
      </c>
      <c r="D45" s="162" t="s">
        <v>621</v>
      </c>
      <c r="E45" s="100">
        <v>2000000</v>
      </c>
      <c r="F45" s="100">
        <v>2000000</v>
      </c>
      <c r="G45" s="100">
        <v>2000000</v>
      </c>
      <c r="H45" s="100"/>
      <c r="I45" s="162" t="s">
        <v>437</v>
      </c>
    </row>
    <row r="46" spans="1:9" ht="15.75">
      <c r="A46" s="140"/>
      <c r="B46" s="241" t="s">
        <v>639</v>
      </c>
      <c r="C46" s="242"/>
      <c r="D46" s="243"/>
      <c r="E46" s="135">
        <f>SUM(E35:E45)</f>
        <v>45100000</v>
      </c>
      <c r="F46" s="135">
        <f>SUM(F35:F45)</f>
        <v>45100000</v>
      </c>
      <c r="G46" s="135">
        <f>SUM(G35:G45)</f>
        <v>36100000</v>
      </c>
      <c r="H46" s="135">
        <v>8000000</v>
      </c>
      <c r="I46" s="140"/>
    </row>
    <row r="47" spans="1:9" ht="15">
      <c r="A47" s="162"/>
      <c r="B47" s="162"/>
      <c r="C47" s="162"/>
      <c r="D47" s="162"/>
      <c r="E47" s="100"/>
      <c r="F47" s="100"/>
      <c r="G47" s="100"/>
      <c r="H47" s="100"/>
      <c r="I47" s="162"/>
    </row>
    <row r="48" spans="1:9" ht="60">
      <c r="A48" s="14">
        <v>1</v>
      </c>
      <c r="B48" s="15" t="s">
        <v>640</v>
      </c>
      <c r="C48" s="15" t="s">
        <v>641</v>
      </c>
      <c r="D48" s="15" t="s">
        <v>437</v>
      </c>
      <c r="E48" s="16">
        <v>4812000</v>
      </c>
      <c r="F48" s="16">
        <v>4812000</v>
      </c>
      <c r="G48" s="16">
        <v>4812000</v>
      </c>
      <c r="H48" s="16">
        <f aca="true" t="shared" si="0" ref="H48:H53">F48-G48</f>
        <v>0</v>
      </c>
      <c r="I48" s="15" t="s">
        <v>437</v>
      </c>
    </row>
    <row r="49" spans="1:9" ht="75">
      <c r="A49" s="14">
        <v>2</v>
      </c>
      <c r="B49" s="15" t="s">
        <v>642</v>
      </c>
      <c r="C49" s="15" t="s">
        <v>643</v>
      </c>
      <c r="D49" s="15" t="s">
        <v>83</v>
      </c>
      <c r="E49" s="16">
        <v>6600000</v>
      </c>
      <c r="F49" s="16">
        <v>6600000</v>
      </c>
      <c r="G49" s="16">
        <v>0</v>
      </c>
      <c r="H49" s="16">
        <f t="shared" si="0"/>
        <v>6600000</v>
      </c>
      <c r="I49" s="15" t="s">
        <v>644</v>
      </c>
    </row>
    <row r="50" spans="1:9" ht="105">
      <c r="A50" s="14">
        <v>3</v>
      </c>
      <c r="B50" s="15" t="s">
        <v>645</v>
      </c>
      <c r="C50" s="15" t="s">
        <v>646</v>
      </c>
      <c r="D50" s="15" t="s">
        <v>83</v>
      </c>
      <c r="E50" s="16">
        <v>10890000</v>
      </c>
      <c r="F50" s="16">
        <v>10890000</v>
      </c>
      <c r="G50" s="16">
        <v>0</v>
      </c>
      <c r="H50" s="16">
        <f t="shared" si="0"/>
        <v>10890000</v>
      </c>
      <c r="I50" s="15" t="s">
        <v>647</v>
      </c>
    </row>
    <row r="51" spans="1:9" ht="75">
      <c r="A51" s="14">
        <v>4</v>
      </c>
      <c r="B51" s="15" t="s">
        <v>648</v>
      </c>
      <c r="C51" s="15" t="s">
        <v>643</v>
      </c>
      <c r="D51" s="15" t="s">
        <v>83</v>
      </c>
      <c r="E51" s="16">
        <v>2748000</v>
      </c>
      <c r="F51" s="16">
        <v>2748000</v>
      </c>
      <c r="G51" s="16">
        <v>0</v>
      </c>
      <c r="H51" s="16">
        <f t="shared" si="0"/>
        <v>2748000</v>
      </c>
      <c r="I51" s="15" t="s">
        <v>644</v>
      </c>
    </row>
    <row r="52" spans="1:9" ht="45">
      <c r="A52" s="14">
        <v>5</v>
      </c>
      <c r="B52" s="80" t="s">
        <v>649</v>
      </c>
      <c r="C52" s="15" t="s">
        <v>650</v>
      </c>
      <c r="D52" s="15" t="s">
        <v>12</v>
      </c>
      <c r="E52" s="16">
        <v>2760000</v>
      </c>
      <c r="F52" s="16">
        <v>2760000</v>
      </c>
      <c r="G52" s="16">
        <v>2760000</v>
      </c>
      <c r="H52" s="16">
        <f t="shared" si="0"/>
        <v>0</v>
      </c>
      <c r="I52" s="15" t="s">
        <v>437</v>
      </c>
    </row>
    <row r="53" spans="1:9" ht="60">
      <c r="A53" s="14">
        <v>6</v>
      </c>
      <c r="B53" s="15" t="s">
        <v>651</v>
      </c>
      <c r="C53" s="15" t="s">
        <v>652</v>
      </c>
      <c r="D53" s="15" t="s">
        <v>437</v>
      </c>
      <c r="E53" s="16">
        <v>1392000</v>
      </c>
      <c r="F53" s="16">
        <v>1392000</v>
      </c>
      <c r="G53" s="16">
        <v>696000</v>
      </c>
      <c r="H53" s="16">
        <f t="shared" si="0"/>
        <v>696000</v>
      </c>
      <c r="I53" s="15" t="s">
        <v>653</v>
      </c>
    </row>
    <row r="54" spans="1:9" ht="15.75">
      <c r="A54" s="244" t="s">
        <v>17</v>
      </c>
      <c r="B54" s="245"/>
      <c r="C54" s="245"/>
      <c r="D54" s="246"/>
      <c r="E54" s="18">
        <f>SUM(E48:E53)</f>
        <v>29202000</v>
      </c>
      <c r="F54" s="18">
        <f>SUM(F48:F53)</f>
        <v>29202000</v>
      </c>
      <c r="G54" s="18">
        <f>SUM(G48:G53)</f>
        <v>8268000</v>
      </c>
      <c r="H54" s="18">
        <f>SUM(H48:H53)</f>
        <v>20934000</v>
      </c>
      <c r="I54" s="15"/>
    </row>
    <row r="55" spans="1:9" ht="15.75">
      <c r="A55" s="233" t="s">
        <v>654</v>
      </c>
      <c r="B55" s="233"/>
      <c r="C55" s="233"/>
      <c r="D55" s="233"/>
      <c r="E55" s="18">
        <f>E54+E46+E34+E22</f>
        <v>168677600</v>
      </c>
      <c r="F55" s="18">
        <v>168677600</v>
      </c>
      <c r="G55" s="18">
        <f>G54+G46+G34+G22</f>
        <v>119243600</v>
      </c>
      <c r="H55" s="18">
        <f>H54+H46+H34+H22</f>
        <v>48434000</v>
      </c>
      <c r="I55" s="15"/>
    </row>
    <row r="56" spans="1:9" ht="15.75">
      <c r="A56" s="164"/>
      <c r="B56" s="247" t="s">
        <v>655</v>
      </c>
      <c r="C56" s="248"/>
      <c r="D56" s="249"/>
      <c r="E56" s="165">
        <f>E55+E9</f>
        <v>249731729.51999998</v>
      </c>
      <c r="F56" s="165">
        <f>F55+F9</f>
        <v>249731729.51999998</v>
      </c>
      <c r="G56" s="165">
        <f>G55+G9</f>
        <v>197423508.76</v>
      </c>
      <c r="H56" s="165">
        <f>H55+H9</f>
        <v>51308220.76</v>
      </c>
      <c r="I56" s="164"/>
    </row>
  </sheetData>
  <sheetProtection/>
  <mergeCells count="10">
    <mergeCell ref="B34:D34"/>
    <mergeCell ref="B46:D46"/>
    <mergeCell ref="A54:D54"/>
    <mergeCell ref="A55:D55"/>
    <mergeCell ref="B56:D56"/>
    <mergeCell ref="A2:I2"/>
    <mergeCell ref="A5:I5"/>
    <mergeCell ref="A9:D9"/>
    <mergeCell ref="A10:I10"/>
    <mergeCell ref="B22:D22"/>
  </mergeCells>
  <printOptions/>
  <pageMargins left="0.7" right="0.7" top="0.75" bottom="0.75" header="0.3" footer="0.3"/>
  <pageSetup firstPageNumber="8" useFirstPageNumber="1" fitToHeight="0" fitToWidth="1" horizontalDpi="600" verticalDpi="600" orientation="landscape" paperSize="9" scale="69"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20"/>
  <sheetViews>
    <sheetView zoomScalePageLayoutView="0" workbookViewId="0" topLeftCell="A7">
      <selection activeCell="B10" sqref="B10"/>
    </sheetView>
  </sheetViews>
  <sheetFormatPr defaultColWidth="9.140625" defaultRowHeight="15"/>
  <cols>
    <col min="1" max="1" width="5.421875" style="21" customWidth="1"/>
    <col min="2" max="2" width="32.421875" style="21" customWidth="1"/>
    <col min="3" max="3" width="23.8515625" style="21" customWidth="1"/>
    <col min="4" max="4" width="18.28125" style="21" customWidth="1"/>
    <col min="5" max="5" width="21.8515625" style="21" customWidth="1"/>
    <col min="6" max="6" width="20.7109375" style="21" customWidth="1"/>
    <col min="7" max="7" width="19.421875" style="21" customWidth="1"/>
    <col min="8" max="8" width="19.28125" style="21" customWidth="1"/>
    <col min="9" max="9" width="19.00390625" style="21" customWidth="1"/>
    <col min="10" max="10" width="9.140625" style="21" customWidth="1"/>
    <col min="11" max="16384" width="9.140625" style="21" customWidth="1"/>
  </cols>
  <sheetData>
    <row r="2" spans="1:11" s="2" customFormat="1" ht="25.5" customHeight="1">
      <c r="A2" s="227" t="s">
        <v>14</v>
      </c>
      <c r="B2" s="227"/>
      <c r="C2" s="227"/>
      <c r="D2" s="227"/>
      <c r="E2" s="227"/>
      <c r="F2" s="227"/>
      <c r="G2" s="227"/>
      <c r="H2" s="227"/>
      <c r="I2" s="227"/>
      <c r="K2" s="3"/>
    </row>
    <row r="3" spans="1:11" s="2" customFormat="1" ht="33" customHeight="1">
      <c r="A3" s="4" t="s">
        <v>0</v>
      </c>
      <c r="B3" s="5" t="s">
        <v>1</v>
      </c>
      <c r="C3" s="5" t="s">
        <v>2</v>
      </c>
      <c r="D3" s="6" t="s">
        <v>3</v>
      </c>
      <c r="E3" s="7" t="s">
        <v>4</v>
      </c>
      <c r="F3" s="8" t="s">
        <v>5</v>
      </c>
      <c r="G3" s="8" t="s">
        <v>6</v>
      </c>
      <c r="H3" s="9" t="s">
        <v>7</v>
      </c>
      <c r="I3" s="5" t="s">
        <v>8</v>
      </c>
      <c r="K3" s="3"/>
    </row>
    <row r="4" spans="1:11" s="12" customFormat="1" ht="15.75">
      <c r="A4" s="10">
        <v>1</v>
      </c>
      <c r="B4" s="10">
        <v>2</v>
      </c>
      <c r="C4" s="10">
        <v>3</v>
      </c>
      <c r="D4" s="11">
        <v>4</v>
      </c>
      <c r="E4" s="10">
        <v>5</v>
      </c>
      <c r="F4" s="10">
        <v>6</v>
      </c>
      <c r="G4" s="10">
        <v>7</v>
      </c>
      <c r="H4" s="10">
        <v>8</v>
      </c>
      <c r="I4" s="10">
        <v>9</v>
      </c>
      <c r="K4" s="13"/>
    </row>
    <row r="5" spans="1:11" s="12" customFormat="1" ht="15.75">
      <c r="A5" s="228" t="s">
        <v>18</v>
      </c>
      <c r="B5" s="229"/>
      <c r="C5" s="229"/>
      <c r="D5" s="229"/>
      <c r="E5" s="229"/>
      <c r="F5" s="229"/>
      <c r="G5" s="229"/>
      <c r="H5" s="229"/>
      <c r="I5" s="230"/>
      <c r="K5" s="13"/>
    </row>
    <row r="6" spans="1:11" s="2" customFormat="1" ht="45">
      <c r="A6" s="14">
        <v>1</v>
      </c>
      <c r="B6" s="15" t="s">
        <v>564</v>
      </c>
      <c r="C6" s="15" t="s">
        <v>11</v>
      </c>
      <c r="D6" s="144" t="s">
        <v>563</v>
      </c>
      <c r="E6" s="16">
        <v>331600000</v>
      </c>
      <c r="F6" s="16">
        <v>331600000</v>
      </c>
      <c r="G6" s="16">
        <v>34269900</v>
      </c>
      <c r="H6" s="16">
        <f aca="true" t="shared" si="0" ref="H6:H11">F6-G6</f>
        <v>297330100</v>
      </c>
      <c r="I6" s="15" t="s">
        <v>551</v>
      </c>
      <c r="K6" s="3"/>
    </row>
    <row r="7" spans="1:11" s="2" customFormat="1" ht="45">
      <c r="A7" s="14">
        <v>2</v>
      </c>
      <c r="B7" s="15" t="s">
        <v>536</v>
      </c>
      <c r="C7" s="15" t="s">
        <v>11</v>
      </c>
      <c r="D7" s="144" t="s">
        <v>565</v>
      </c>
      <c r="E7" s="16">
        <v>66300000</v>
      </c>
      <c r="F7" s="16">
        <v>66300000</v>
      </c>
      <c r="G7" s="16">
        <v>49123500</v>
      </c>
      <c r="H7" s="16">
        <f t="shared" si="0"/>
        <v>17176500</v>
      </c>
      <c r="I7" s="15" t="s">
        <v>551</v>
      </c>
      <c r="K7" s="3"/>
    </row>
    <row r="8" spans="1:11" s="2" customFormat="1" ht="60">
      <c r="A8" s="14">
        <v>3</v>
      </c>
      <c r="B8" s="15" t="s">
        <v>535</v>
      </c>
      <c r="C8" s="15" t="s">
        <v>11</v>
      </c>
      <c r="D8" s="144" t="s">
        <v>565</v>
      </c>
      <c r="E8" s="16">
        <v>77100000</v>
      </c>
      <c r="F8" s="16">
        <v>77100000</v>
      </c>
      <c r="G8" s="16">
        <v>63059379</v>
      </c>
      <c r="H8" s="16">
        <f t="shared" si="0"/>
        <v>14040621</v>
      </c>
      <c r="I8" s="15" t="s">
        <v>551</v>
      </c>
      <c r="K8" s="3"/>
    </row>
    <row r="9" spans="1:11" s="2" customFormat="1" ht="75">
      <c r="A9" s="14">
        <v>4</v>
      </c>
      <c r="B9" s="15" t="s">
        <v>534</v>
      </c>
      <c r="C9" s="15" t="s">
        <v>11</v>
      </c>
      <c r="D9" s="144" t="s">
        <v>560</v>
      </c>
      <c r="E9" s="16">
        <v>53100000</v>
      </c>
      <c r="F9" s="16">
        <v>53100000</v>
      </c>
      <c r="G9" s="16">
        <v>46571560</v>
      </c>
      <c r="H9" s="16">
        <f t="shared" si="0"/>
        <v>6528440</v>
      </c>
      <c r="I9" s="15" t="s">
        <v>551</v>
      </c>
      <c r="K9" s="3"/>
    </row>
    <row r="10" spans="1:11" s="2" customFormat="1" ht="60">
      <c r="A10" s="14">
        <v>5</v>
      </c>
      <c r="B10" s="15" t="s">
        <v>537</v>
      </c>
      <c r="C10" s="15" t="s">
        <v>11</v>
      </c>
      <c r="D10" s="144" t="s">
        <v>566</v>
      </c>
      <c r="E10" s="16">
        <v>53100000</v>
      </c>
      <c r="F10" s="16">
        <v>53100000</v>
      </c>
      <c r="G10" s="16">
        <v>35899200</v>
      </c>
      <c r="H10" s="16">
        <f t="shared" si="0"/>
        <v>17200800</v>
      </c>
      <c r="I10" s="15" t="s">
        <v>551</v>
      </c>
      <c r="K10" s="3"/>
    </row>
    <row r="11" spans="1:11" s="2" customFormat="1" ht="65.25" customHeight="1">
      <c r="A11" s="14">
        <v>6</v>
      </c>
      <c r="B11" s="15" t="s">
        <v>538</v>
      </c>
      <c r="C11" s="15" t="s">
        <v>11</v>
      </c>
      <c r="D11" s="144" t="s">
        <v>560</v>
      </c>
      <c r="E11" s="16">
        <v>53100000</v>
      </c>
      <c r="F11" s="16">
        <v>53100000</v>
      </c>
      <c r="G11" s="16">
        <v>32020600</v>
      </c>
      <c r="H11" s="16">
        <f t="shared" si="0"/>
        <v>21079400</v>
      </c>
      <c r="I11" s="15" t="s">
        <v>551</v>
      </c>
      <c r="K11" s="3"/>
    </row>
    <row r="12" spans="1:11" s="2" customFormat="1" ht="15.75">
      <c r="A12" s="244" t="s">
        <v>377</v>
      </c>
      <c r="B12" s="245"/>
      <c r="C12" s="245"/>
      <c r="D12" s="246"/>
      <c r="E12" s="18">
        <f>SUM(E6:E11)</f>
        <v>634300000</v>
      </c>
      <c r="F12" s="18">
        <f>SUM(F6:F11)</f>
        <v>634300000</v>
      </c>
      <c r="G12" s="18">
        <f>SUM(G6:G11)</f>
        <v>260944139</v>
      </c>
      <c r="H12" s="18">
        <f>SUM(H6:H11)</f>
        <v>373355861</v>
      </c>
      <c r="I12" s="15"/>
      <c r="K12" s="3"/>
    </row>
    <row r="15" ht="15">
      <c r="E15" s="22"/>
    </row>
    <row r="17" ht="15">
      <c r="E17" s="22"/>
    </row>
    <row r="19" ht="15">
      <c r="E19" s="22"/>
    </row>
    <row r="20" ht="15">
      <c r="E20" s="22"/>
    </row>
  </sheetData>
  <sheetProtection/>
  <mergeCells count="3">
    <mergeCell ref="A2:I2"/>
    <mergeCell ref="A5:I5"/>
    <mergeCell ref="A12:D12"/>
  </mergeCells>
  <printOptions/>
  <pageMargins left="0.7" right="0.7" top="0.75" bottom="0.75" header="0.3" footer="0.3"/>
  <pageSetup firstPageNumber="13" useFirstPageNumber="1" fitToHeight="0" fitToWidth="1" horizontalDpi="600" verticalDpi="600" orientation="landscape" paperSize="9" scale="72"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1"/>
  <sheetViews>
    <sheetView tabSelected="1" zoomScale="90" zoomScaleNormal="90" zoomScalePageLayoutView="0" workbookViewId="0" topLeftCell="A45">
      <selection activeCell="H45" sqref="H1:H16384"/>
    </sheetView>
  </sheetViews>
  <sheetFormatPr defaultColWidth="9.140625" defaultRowHeight="15"/>
  <cols>
    <col min="1" max="1" width="5.421875" style="0" customWidth="1"/>
    <col min="2" max="2" width="37.00390625" style="0" customWidth="1"/>
    <col min="3" max="3" width="27.7109375" style="0" customWidth="1"/>
    <col min="4" max="4" width="18.28125" style="0" customWidth="1"/>
    <col min="5" max="5" width="21.8515625" style="0" customWidth="1"/>
    <col min="6" max="6" width="20.8515625" style="0" customWidth="1"/>
    <col min="7" max="7" width="19.421875" style="0" customWidth="1"/>
    <col min="8" max="8" width="20.140625" style="270" customWidth="1"/>
    <col min="9" max="9" width="23.57421875" style="0" customWidth="1"/>
    <col min="10" max="10" width="9.140625" style="0" customWidth="1"/>
  </cols>
  <sheetData>
    <row r="1" spans="1:11" s="2" customFormat="1" ht="25.5" customHeight="1">
      <c r="A1" s="227" t="s">
        <v>14</v>
      </c>
      <c r="B1" s="227"/>
      <c r="C1" s="227"/>
      <c r="D1" s="227"/>
      <c r="E1" s="227"/>
      <c r="F1" s="227"/>
      <c r="G1" s="227"/>
      <c r="H1" s="227"/>
      <c r="I1" s="227"/>
      <c r="K1" s="3"/>
    </row>
    <row r="2" spans="1:11" s="2" customFormat="1" ht="33" customHeight="1">
      <c r="A2" s="4" t="s">
        <v>0</v>
      </c>
      <c r="B2" s="5" t="s">
        <v>1</v>
      </c>
      <c r="C2" s="5" t="s">
        <v>2</v>
      </c>
      <c r="D2" s="6" t="s">
        <v>3</v>
      </c>
      <c r="E2" s="7" t="s">
        <v>4</v>
      </c>
      <c r="F2" s="8" t="s">
        <v>5</v>
      </c>
      <c r="G2" s="8" t="s">
        <v>6</v>
      </c>
      <c r="H2" s="266" t="s">
        <v>7</v>
      </c>
      <c r="I2" s="5" t="s">
        <v>8</v>
      </c>
      <c r="K2" s="3"/>
    </row>
    <row r="3" spans="1:11" s="12" customFormat="1" ht="15.75">
      <c r="A3" s="10">
        <v>1</v>
      </c>
      <c r="B3" s="10">
        <v>2</v>
      </c>
      <c r="C3" s="10">
        <v>3</v>
      </c>
      <c r="D3" s="11">
        <v>4</v>
      </c>
      <c r="E3" s="10">
        <v>5</v>
      </c>
      <c r="F3" s="10">
        <v>6</v>
      </c>
      <c r="G3" s="10">
        <v>7</v>
      </c>
      <c r="H3" s="10">
        <v>8</v>
      </c>
      <c r="I3" s="10">
        <v>9</v>
      </c>
      <c r="K3" s="13"/>
    </row>
    <row r="4" spans="1:11" s="12" customFormat="1" ht="15.75">
      <c r="A4" s="228" t="s">
        <v>19</v>
      </c>
      <c r="B4" s="229"/>
      <c r="C4" s="229"/>
      <c r="D4" s="229"/>
      <c r="E4" s="229"/>
      <c r="F4" s="229"/>
      <c r="G4" s="229"/>
      <c r="H4" s="229"/>
      <c r="I4" s="230"/>
      <c r="K4" s="13"/>
    </row>
    <row r="5" spans="1:11" s="12" customFormat="1" ht="15.75" customHeight="1">
      <c r="A5" s="250" t="s">
        <v>33</v>
      </c>
      <c r="B5" s="251"/>
      <c r="C5" s="251"/>
      <c r="D5" s="251"/>
      <c r="E5" s="251"/>
      <c r="F5" s="251"/>
      <c r="G5" s="251"/>
      <c r="H5" s="252"/>
      <c r="I5" s="23"/>
      <c r="K5" s="13"/>
    </row>
    <row r="6" spans="1:11" s="2" customFormat="1" ht="45" customHeight="1">
      <c r="A6" s="14">
        <v>1</v>
      </c>
      <c r="B6" s="15" t="s">
        <v>21</v>
      </c>
      <c r="C6" s="129" t="s">
        <v>505</v>
      </c>
      <c r="D6" s="144" t="s">
        <v>550</v>
      </c>
      <c r="E6" s="16">
        <v>240000000</v>
      </c>
      <c r="F6" s="16">
        <v>240000000</v>
      </c>
      <c r="G6" s="17">
        <v>0</v>
      </c>
      <c r="H6" s="267">
        <f>F6-G6</f>
        <v>240000000</v>
      </c>
      <c r="I6" s="98" t="s">
        <v>551</v>
      </c>
      <c r="K6" s="3"/>
    </row>
    <row r="7" spans="1:11" s="2" customFormat="1" ht="45">
      <c r="A7" s="14">
        <v>2</v>
      </c>
      <c r="B7" s="15" t="s">
        <v>22</v>
      </c>
      <c r="C7" s="129" t="s">
        <v>504</v>
      </c>
      <c r="D7" s="144" t="s">
        <v>550</v>
      </c>
      <c r="E7" s="16">
        <v>150000000</v>
      </c>
      <c r="F7" s="16">
        <v>150000000</v>
      </c>
      <c r="G7" s="17">
        <v>0</v>
      </c>
      <c r="H7" s="267">
        <f>F7-G7</f>
        <v>150000000</v>
      </c>
      <c r="I7" s="98" t="s">
        <v>551</v>
      </c>
      <c r="K7" s="3"/>
    </row>
    <row r="8" spans="1:11" s="2" customFormat="1" ht="105.75" customHeight="1">
      <c r="A8" s="14">
        <v>3</v>
      </c>
      <c r="B8" s="15" t="s">
        <v>23</v>
      </c>
      <c r="C8" s="129" t="s">
        <v>552</v>
      </c>
      <c r="D8" s="93" t="s">
        <v>491</v>
      </c>
      <c r="E8" s="16">
        <v>1000000000</v>
      </c>
      <c r="F8" s="16">
        <v>1000000000</v>
      </c>
      <c r="G8" s="145">
        <v>207963487.3</v>
      </c>
      <c r="H8" s="267">
        <f>F8-G8</f>
        <v>792036512.7</v>
      </c>
      <c r="I8" s="40" t="s">
        <v>668</v>
      </c>
      <c r="K8" s="3"/>
    </row>
    <row r="9" spans="1:11" s="12" customFormat="1" ht="15.75" customHeight="1">
      <c r="A9" s="250" t="s">
        <v>78</v>
      </c>
      <c r="B9" s="251"/>
      <c r="C9" s="251"/>
      <c r="D9" s="251"/>
      <c r="E9" s="25">
        <f>SUM(E6:E8)</f>
        <v>1390000000</v>
      </c>
      <c r="F9" s="18">
        <f>SUM(F6:F8)</f>
        <v>1390000000</v>
      </c>
      <c r="G9" s="18">
        <f>SUM(G6:G8)</f>
        <v>207963487.3</v>
      </c>
      <c r="H9" s="268">
        <f>SUM(H6:H8)</f>
        <v>1182036512.7</v>
      </c>
      <c r="I9" s="23"/>
      <c r="K9" s="13"/>
    </row>
    <row r="10" spans="1:11" s="12" customFormat="1" ht="15.75" customHeight="1">
      <c r="A10" s="250" t="s">
        <v>464</v>
      </c>
      <c r="B10" s="251"/>
      <c r="C10" s="251"/>
      <c r="D10" s="251"/>
      <c r="E10" s="251"/>
      <c r="F10" s="251"/>
      <c r="G10" s="251"/>
      <c r="H10" s="252"/>
      <c r="I10" s="23"/>
      <c r="K10" s="13"/>
    </row>
    <row r="11" spans="1:11" s="2" customFormat="1" ht="45">
      <c r="A11" s="14">
        <v>1</v>
      </c>
      <c r="B11" s="15" t="s">
        <v>34</v>
      </c>
      <c r="C11" s="15" t="s">
        <v>11</v>
      </c>
      <c r="D11" s="144" t="s">
        <v>553</v>
      </c>
      <c r="E11" s="16">
        <v>20000000</v>
      </c>
      <c r="F11" s="16">
        <v>20000000</v>
      </c>
      <c r="G11" s="16">
        <v>19520000</v>
      </c>
      <c r="H11" s="267">
        <f aca="true" t="shared" si="0" ref="H11:H19">F11-G11</f>
        <v>480000</v>
      </c>
      <c r="I11" s="98" t="s">
        <v>441</v>
      </c>
      <c r="K11" s="3"/>
    </row>
    <row r="12" spans="1:11" s="2" customFormat="1" ht="45">
      <c r="A12" s="14">
        <v>2</v>
      </c>
      <c r="B12" s="15" t="s">
        <v>35</v>
      </c>
      <c r="C12" s="15" t="s">
        <v>11</v>
      </c>
      <c r="D12" s="144" t="s">
        <v>553</v>
      </c>
      <c r="E12" s="16">
        <v>20000000</v>
      </c>
      <c r="F12" s="16">
        <v>20000000</v>
      </c>
      <c r="G12" s="16">
        <v>20000000</v>
      </c>
      <c r="H12" s="269">
        <v>0</v>
      </c>
      <c r="I12" s="98" t="s">
        <v>441</v>
      </c>
      <c r="K12" s="3"/>
    </row>
    <row r="13" spans="1:11" s="2" customFormat="1" ht="45">
      <c r="A13" s="14">
        <v>3</v>
      </c>
      <c r="B13" s="15" t="s">
        <v>36</v>
      </c>
      <c r="C13" s="15" t="s">
        <v>11</v>
      </c>
      <c r="D13" s="144" t="s">
        <v>553</v>
      </c>
      <c r="E13" s="16">
        <v>20000000</v>
      </c>
      <c r="F13" s="16">
        <v>20000000</v>
      </c>
      <c r="G13" s="16">
        <v>19960000</v>
      </c>
      <c r="H13" s="267">
        <f t="shared" si="0"/>
        <v>40000</v>
      </c>
      <c r="I13" s="98" t="s">
        <v>441</v>
      </c>
      <c r="K13" s="3"/>
    </row>
    <row r="14" spans="1:11" s="2" customFormat="1" ht="30">
      <c r="A14" s="14">
        <v>4</v>
      </c>
      <c r="B14" s="15" t="s">
        <v>37</v>
      </c>
      <c r="C14" s="15" t="s">
        <v>11</v>
      </c>
      <c r="D14" s="144" t="s">
        <v>554</v>
      </c>
      <c r="E14" s="16">
        <v>20000000</v>
      </c>
      <c r="F14" s="16">
        <v>20000000</v>
      </c>
      <c r="G14" s="16">
        <v>18150000</v>
      </c>
      <c r="H14" s="267">
        <f t="shared" si="0"/>
        <v>1850000</v>
      </c>
      <c r="I14" s="98" t="s">
        <v>551</v>
      </c>
      <c r="K14" s="3"/>
    </row>
    <row r="15" spans="1:11" s="2" customFormat="1" ht="30">
      <c r="A15" s="14">
        <v>5</v>
      </c>
      <c r="B15" s="15" t="s">
        <v>38</v>
      </c>
      <c r="C15" s="15" t="s">
        <v>11</v>
      </c>
      <c r="D15" s="144" t="s">
        <v>554</v>
      </c>
      <c r="E15" s="16">
        <v>20000000</v>
      </c>
      <c r="F15" s="16">
        <v>20000000</v>
      </c>
      <c r="G15" s="16">
        <v>17098075</v>
      </c>
      <c r="H15" s="267">
        <f t="shared" si="0"/>
        <v>2901925</v>
      </c>
      <c r="I15" s="98" t="s">
        <v>551</v>
      </c>
      <c r="K15" s="3"/>
    </row>
    <row r="16" spans="1:11" s="2" customFormat="1" ht="37.5" customHeight="1">
      <c r="A16" s="14">
        <v>6</v>
      </c>
      <c r="B16" s="15" t="s">
        <v>39</v>
      </c>
      <c r="C16" s="15" t="s">
        <v>11</v>
      </c>
      <c r="D16" s="15" t="s">
        <v>83</v>
      </c>
      <c r="E16" s="16">
        <v>20000000</v>
      </c>
      <c r="F16" s="16">
        <v>20000000</v>
      </c>
      <c r="G16" s="17">
        <v>0</v>
      </c>
      <c r="H16" s="267">
        <f t="shared" si="0"/>
        <v>20000000</v>
      </c>
      <c r="I16" s="98" t="s">
        <v>555</v>
      </c>
      <c r="K16" s="3"/>
    </row>
    <row r="17" spans="1:11" s="2" customFormat="1" ht="30">
      <c r="A17" s="14">
        <v>7</v>
      </c>
      <c r="B17" s="15" t="s">
        <v>40</v>
      </c>
      <c r="C17" s="15" t="s">
        <v>11</v>
      </c>
      <c r="D17" s="144" t="s">
        <v>554</v>
      </c>
      <c r="E17" s="16">
        <v>20000000</v>
      </c>
      <c r="F17" s="16">
        <v>20000000</v>
      </c>
      <c r="G17" s="16">
        <v>18876400</v>
      </c>
      <c r="H17" s="267">
        <f t="shared" si="0"/>
        <v>1123600</v>
      </c>
      <c r="I17" s="98" t="s">
        <v>551</v>
      </c>
      <c r="K17" s="3"/>
    </row>
    <row r="18" spans="1:11" s="2" customFormat="1" ht="30">
      <c r="A18" s="14">
        <v>8</v>
      </c>
      <c r="B18" s="15" t="s">
        <v>41</v>
      </c>
      <c r="C18" s="15" t="s">
        <v>11</v>
      </c>
      <c r="D18" s="144" t="s">
        <v>554</v>
      </c>
      <c r="E18" s="16">
        <v>20000000</v>
      </c>
      <c r="F18" s="16">
        <v>20000000</v>
      </c>
      <c r="G18" s="16">
        <v>12772340</v>
      </c>
      <c r="H18" s="267">
        <f t="shared" si="0"/>
        <v>7227660</v>
      </c>
      <c r="I18" s="98" t="s">
        <v>551</v>
      </c>
      <c r="K18" s="3"/>
    </row>
    <row r="19" spans="1:11" s="2" customFormat="1" ht="30">
      <c r="A19" s="14">
        <v>9</v>
      </c>
      <c r="B19" s="15" t="s">
        <v>42</v>
      </c>
      <c r="C19" s="15" t="s">
        <v>11</v>
      </c>
      <c r="D19" s="144" t="s">
        <v>554</v>
      </c>
      <c r="E19" s="16">
        <v>20000000</v>
      </c>
      <c r="F19" s="16">
        <v>20000000</v>
      </c>
      <c r="G19" s="16">
        <v>14400000</v>
      </c>
      <c r="H19" s="267">
        <f t="shared" si="0"/>
        <v>5600000</v>
      </c>
      <c r="I19" s="98" t="s">
        <v>551</v>
      </c>
      <c r="K19" s="3"/>
    </row>
    <row r="20" spans="1:11" s="12" customFormat="1" ht="15.75" customHeight="1">
      <c r="A20" s="250" t="s">
        <v>78</v>
      </c>
      <c r="B20" s="251"/>
      <c r="C20" s="251"/>
      <c r="D20" s="251"/>
      <c r="E20" s="16">
        <v>20000000</v>
      </c>
      <c r="F20" s="18">
        <f>SUM(F11:F19)</f>
        <v>180000000</v>
      </c>
      <c r="G20" s="18">
        <f>SUM(G11:G19)</f>
        <v>140776815</v>
      </c>
      <c r="H20" s="268">
        <f>SUM(H11:H19)</f>
        <v>39223185</v>
      </c>
      <c r="I20" s="23"/>
      <c r="K20" s="13"/>
    </row>
    <row r="21" spans="1:11" s="12" customFormat="1" ht="15.75" customHeight="1">
      <c r="A21" s="250" t="s">
        <v>31</v>
      </c>
      <c r="B21" s="251"/>
      <c r="C21" s="251"/>
      <c r="D21" s="251"/>
      <c r="E21" s="251"/>
      <c r="F21" s="251"/>
      <c r="G21" s="251"/>
      <c r="H21" s="252"/>
      <c r="I21" s="23"/>
      <c r="K21" s="13"/>
    </row>
    <row r="22" spans="1:11" s="2" customFormat="1" ht="49.5" customHeight="1">
      <c r="A22" s="14">
        <v>1</v>
      </c>
      <c r="B22" s="15" t="s">
        <v>24</v>
      </c>
      <c r="C22" s="15" t="s">
        <v>11</v>
      </c>
      <c r="D22" s="144" t="s">
        <v>556</v>
      </c>
      <c r="E22" s="16">
        <v>25000000</v>
      </c>
      <c r="F22" s="16">
        <v>25000000</v>
      </c>
      <c r="G22" s="16">
        <v>24974000</v>
      </c>
      <c r="H22" s="267">
        <f aca="true" t="shared" si="1" ref="H22:H30">F22-G22</f>
        <v>26000</v>
      </c>
      <c r="I22" s="98" t="s">
        <v>557</v>
      </c>
      <c r="K22" s="3"/>
    </row>
    <row r="23" spans="1:11" s="2" customFormat="1" ht="45">
      <c r="A23" s="14">
        <v>2</v>
      </c>
      <c r="B23" s="15" t="s">
        <v>30</v>
      </c>
      <c r="C23" s="15" t="s">
        <v>11</v>
      </c>
      <c r="D23" s="144" t="s">
        <v>556</v>
      </c>
      <c r="E23" s="16">
        <v>25000000</v>
      </c>
      <c r="F23" s="16">
        <v>25000000</v>
      </c>
      <c r="G23" s="16">
        <v>24999000</v>
      </c>
      <c r="H23" s="267">
        <f t="shared" si="1"/>
        <v>1000</v>
      </c>
      <c r="I23" s="98" t="s">
        <v>557</v>
      </c>
      <c r="K23" s="3"/>
    </row>
    <row r="24" spans="1:11" s="2" customFormat="1" ht="50.25" customHeight="1">
      <c r="A24" s="14">
        <v>3</v>
      </c>
      <c r="B24" s="15" t="s">
        <v>25</v>
      </c>
      <c r="C24" s="15" t="s">
        <v>11</v>
      </c>
      <c r="D24" s="144" t="s">
        <v>558</v>
      </c>
      <c r="E24" s="16">
        <v>12500000</v>
      </c>
      <c r="F24" s="16">
        <v>12500000</v>
      </c>
      <c r="G24" s="16">
        <v>12490500</v>
      </c>
      <c r="H24" s="267">
        <f t="shared" si="1"/>
        <v>9500</v>
      </c>
      <c r="I24" s="98" t="s">
        <v>557</v>
      </c>
      <c r="K24" s="3"/>
    </row>
    <row r="25" spans="1:11" s="2" customFormat="1" ht="45">
      <c r="A25" s="14">
        <v>4</v>
      </c>
      <c r="B25" s="15" t="s">
        <v>32</v>
      </c>
      <c r="C25" s="15" t="s">
        <v>11</v>
      </c>
      <c r="D25" s="144" t="s">
        <v>554</v>
      </c>
      <c r="E25" s="16">
        <v>25000000</v>
      </c>
      <c r="F25" s="16">
        <v>25000000</v>
      </c>
      <c r="G25" s="16">
        <v>24606400</v>
      </c>
      <c r="H25" s="267">
        <f t="shared" si="1"/>
        <v>393600</v>
      </c>
      <c r="I25" s="98" t="s">
        <v>551</v>
      </c>
      <c r="K25" s="3"/>
    </row>
    <row r="26" spans="1:11" s="2" customFormat="1" ht="49.5" customHeight="1">
      <c r="A26" s="14">
        <v>5</v>
      </c>
      <c r="B26" s="15" t="s">
        <v>26</v>
      </c>
      <c r="C26" s="15" t="s">
        <v>11</v>
      </c>
      <c r="D26" s="144" t="s">
        <v>558</v>
      </c>
      <c r="E26" s="16">
        <v>12500000</v>
      </c>
      <c r="F26" s="16">
        <v>12500000</v>
      </c>
      <c r="G26" s="16">
        <v>11679680</v>
      </c>
      <c r="H26" s="267">
        <f t="shared" si="1"/>
        <v>820320</v>
      </c>
      <c r="I26" s="98" t="s">
        <v>557</v>
      </c>
      <c r="K26" s="3"/>
    </row>
    <row r="27" spans="1:11" s="2" customFormat="1" ht="49.5" customHeight="1">
      <c r="A27" s="14">
        <v>6</v>
      </c>
      <c r="B27" s="15" t="s">
        <v>542</v>
      </c>
      <c r="C27" s="15" t="s">
        <v>11</v>
      </c>
      <c r="D27" s="144" t="s">
        <v>558</v>
      </c>
      <c r="E27" s="16">
        <v>12500000</v>
      </c>
      <c r="F27" s="16">
        <v>12500000</v>
      </c>
      <c r="G27" s="16">
        <v>12431100</v>
      </c>
      <c r="H27" s="267">
        <f>F27-G27</f>
        <v>68900</v>
      </c>
      <c r="I27" s="98" t="s">
        <v>557</v>
      </c>
      <c r="K27" s="3"/>
    </row>
    <row r="28" spans="1:11" s="2" customFormat="1" ht="47.25" customHeight="1">
      <c r="A28" s="14">
        <v>7</v>
      </c>
      <c r="B28" s="15" t="s">
        <v>27</v>
      </c>
      <c r="C28" s="15" t="s">
        <v>11</v>
      </c>
      <c r="D28" s="144" t="s">
        <v>558</v>
      </c>
      <c r="E28" s="16">
        <v>12500000</v>
      </c>
      <c r="F28" s="16">
        <v>12500000</v>
      </c>
      <c r="G28" s="16">
        <v>10725000</v>
      </c>
      <c r="H28" s="267">
        <f t="shared" si="1"/>
        <v>1775000</v>
      </c>
      <c r="I28" s="98" t="s">
        <v>557</v>
      </c>
      <c r="K28" s="3"/>
    </row>
    <row r="29" spans="1:11" s="2" customFormat="1" ht="48" customHeight="1">
      <c r="A29" s="14">
        <v>8</v>
      </c>
      <c r="B29" s="15" t="s">
        <v>28</v>
      </c>
      <c r="C29" s="15" t="s">
        <v>11</v>
      </c>
      <c r="D29" s="144" t="s">
        <v>558</v>
      </c>
      <c r="E29" s="16">
        <v>12500000</v>
      </c>
      <c r="F29" s="16">
        <v>12500000</v>
      </c>
      <c r="G29" s="16">
        <v>10725000</v>
      </c>
      <c r="H29" s="267">
        <f t="shared" si="1"/>
        <v>1775000</v>
      </c>
      <c r="I29" s="98" t="s">
        <v>557</v>
      </c>
      <c r="K29" s="3"/>
    </row>
    <row r="30" spans="1:11" s="2" customFormat="1" ht="30">
      <c r="A30" s="14">
        <v>9</v>
      </c>
      <c r="B30" s="15" t="s">
        <v>29</v>
      </c>
      <c r="C30" s="15" t="s">
        <v>11</v>
      </c>
      <c r="D30" s="144" t="s">
        <v>558</v>
      </c>
      <c r="E30" s="16">
        <v>12500000</v>
      </c>
      <c r="F30" s="16">
        <v>12500000</v>
      </c>
      <c r="G30" s="16">
        <v>11170000</v>
      </c>
      <c r="H30" s="267">
        <f t="shared" si="1"/>
        <v>1330000</v>
      </c>
      <c r="I30" s="98" t="s">
        <v>557</v>
      </c>
      <c r="K30" s="3"/>
    </row>
    <row r="31" spans="1:11" s="2" customFormat="1" ht="45">
      <c r="A31" s="14">
        <v>10</v>
      </c>
      <c r="B31" s="15" t="s">
        <v>543</v>
      </c>
      <c r="C31" s="15" t="s">
        <v>544</v>
      </c>
      <c r="D31" s="15" t="s">
        <v>83</v>
      </c>
      <c r="E31" s="16">
        <v>6250000</v>
      </c>
      <c r="F31" s="16">
        <v>6250000</v>
      </c>
      <c r="G31" s="16">
        <v>6250000</v>
      </c>
      <c r="H31" s="267">
        <v>6250000</v>
      </c>
      <c r="I31" s="98" t="s">
        <v>559</v>
      </c>
      <c r="K31" s="3"/>
    </row>
    <row r="32" spans="1:11" s="2" customFormat="1" ht="15.75">
      <c r="A32" s="141"/>
      <c r="B32" s="142" t="s">
        <v>541</v>
      </c>
      <c r="C32" s="142"/>
      <c r="D32" s="142"/>
      <c r="E32" s="18">
        <f>SUM(E22:E31)</f>
        <v>156250000</v>
      </c>
      <c r="F32" s="18">
        <f>SUM(F22:F31)</f>
        <v>156250000</v>
      </c>
      <c r="G32" s="18">
        <f>SUM(G22:G31)</f>
        <v>150050680</v>
      </c>
      <c r="H32" s="268">
        <f>SUM(H22:H31)</f>
        <v>12449320</v>
      </c>
      <c r="I32" s="98"/>
      <c r="K32" s="3"/>
    </row>
    <row r="33" spans="1:11" s="12" customFormat="1" ht="15.75" customHeight="1">
      <c r="A33" s="250" t="s">
        <v>540</v>
      </c>
      <c r="B33" s="251"/>
      <c r="C33" s="251"/>
      <c r="D33" s="251"/>
      <c r="E33" s="251"/>
      <c r="F33" s="251"/>
      <c r="G33" s="251"/>
      <c r="H33" s="251"/>
      <c r="I33" s="252"/>
      <c r="K33" s="13"/>
    </row>
    <row r="34" spans="1:11" s="12" customFormat="1" ht="51" customHeight="1">
      <c r="A34" s="14">
        <v>1</v>
      </c>
      <c r="B34" s="15" t="s">
        <v>561</v>
      </c>
      <c r="C34" s="15" t="s">
        <v>11</v>
      </c>
      <c r="D34" s="144" t="s">
        <v>554</v>
      </c>
      <c r="E34" s="16">
        <v>11000000</v>
      </c>
      <c r="F34" s="16">
        <v>11000000</v>
      </c>
      <c r="G34" s="16">
        <v>10665000</v>
      </c>
      <c r="H34" s="267">
        <f>F34-G34</f>
        <v>335000</v>
      </c>
      <c r="I34" s="98" t="s">
        <v>551</v>
      </c>
      <c r="K34" s="13"/>
    </row>
    <row r="35" spans="1:11" s="12" customFormat="1" ht="51.75" customHeight="1">
      <c r="A35" s="14">
        <v>2</v>
      </c>
      <c r="B35" s="15" t="s">
        <v>562</v>
      </c>
      <c r="C35" s="15" t="s">
        <v>11</v>
      </c>
      <c r="D35" s="144" t="s">
        <v>554</v>
      </c>
      <c r="E35" s="16">
        <v>11000000</v>
      </c>
      <c r="F35" s="16">
        <v>11000000</v>
      </c>
      <c r="G35" s="16">
        <v>10265000</v>
      </c>
      <c r="H35" s="267">
        <f>F35-G35</f>
        <v>735000</v>
      </c>
      <c r="I35" s="98" t="s">
        <v>551</v>
      </c>
      <c r="K35" s="13"/>
    </row>
    <row r="36" spans="1:11" s="12" customFormat="1" ht="15.75" customHeight="1">
      <c r="A36" s="140"/>
      <c r="B36" s="253" t="s">
        <v>541</v>
      </c>
      <c r="C36" s="253"/>
      <c r="D36" s="253"/>
      <c r="E36" s="18">
        <f>SUM(E34:E35)</f>
        <v>22000000</v>
      </c>
      <c r="F36" s="18">
        <f>SUM(F34:F35)</f>
        <v>22000000</v>
      </c>
      <c r="G36" s="18">
        <f>SUM(G34:G35)</f>
        <v>20930000</v>
      </c>
      <c r="H36" s="268">
        <f>SUM(H34:H35)</f>
        <v>1070000</v>
      </c>
      <c r="I36" s="23"/>
      <c r="K36" s="13"/>
    </row>
    <row r="37" spans="1:11" s="12" customFormat="1" ht="15.75" customHeight="1">
      <c r="A37" s="250" t="s">
        <v>46</v>
      </c>
      <c r="B37" s="251"/>
      <c r="C37" s="251"/>
      <c r="D37" s="251"/>
      <c r="E37" s="251"/>
      <c r="F37" s="251"/>
      <c r="G37" s="251"/>
      <c r="H37" s="252"/>
      <c r="I37" s="23"/>
      <c r="K37" s="13"/>
    </row>
    <row r="38" spans="1:11" s="2" customFormat="1" ht="50.25" customHeight="1">
      <c r="A38" s="14">
        <v>1</v>
      </c>
      <c r="B38" s="15" t="s">
        <v>43</v>
      </c>
      <c r="C38" s="15" t="s">
        <v>52</v>
      </c>
      <c r="D38" s="144" t="s">
        <v>554</v>
      </c>
      <c r="E38" s="16">
        <v>50000000</v>
      </c>
      <c r="F38" s="16">
        <v>50000000</v>
      </c>
      <c r="G38" s="16">
        <v>40358000</v>
      </c>
      <c r="H38" s="267">
        <f>F38-G38</f>
        <v>9642000</v>
      </c>
      <c r="I38" s="98" t="s">
        <v>551</v>
      </c>
      <c r="K38" s="3"/>
    </row>
    <row r="39" spans="1:11" s="2" customFormat="1" ht="52.5" customHeight="1">
      <c r="A39" s="14">
        <v>2</v>
      </c>
      <c r="B39" s="15" t="s">
        <v>44</v>
      </c>
      <c r="C39" s="15" t="s">
        <v>52</v>
      </c>
      <c r="D39" s="144" t="s">
        <v>554</v>
      </c>
      <c r="E39" s="16">
        <v>50000000</v>
      </c>
      <c r="F39" s="16">
        <v>50000000</v>
      </c>
      <c r="G39" s="16">
        <v>44517480</v>
      </c>
      <c r="H39" s="267">
        <f>F39-G39</f>
        <v>5482520</v>
      </c>
      <c r="I39" s="98" t="s">
        <v>551</v>
      </c>
      <c r="K39" s="3"/>
    </row>
    <row r="40" spans="1:11" s="2" customFormat="1" ht="50.25" customHeight="1">
      <c r="A40" s="14">
        <v>3</v>
      </c>
      <c r="B40" s="15" t="s">
        <v>539</v>
      </c>
      <c r="C40" s="15" t="s">
        <v>52</v>
      </c>
      <c r="D40" s="144" t="s">
        <v>560</v>
      </c>
      <c r="E40" s="16">
        <v>50000000</v>
      </c>
      <c r="F40" s="16">
        <v>50000000</v>
      </c>
      <c r="G40" s="16">
        <v>45197910</v>
      </c>
      <c r="H40" s="267">
        <f>F40-G40</f>
        <v>4802090</v>
      </c>
      <c r="I40" s="98" t="s">
        <v>551</v>
      </c>
      <c r="K40" s="3"/>
    </row>
    <row r="41" spans="1:11" s="2" customFormat="1" ht="50.25" customHeight="1">
      <c r="A41" s="14">
        <v>4</v>
      </c>
      <c r="B41" s="15" t="s">
        <v>45</v>
      </c>
      <c r="C41" s="15" t="s">
        <v>52</v>
      </c>
      <c r="D41" s="144" t="s">
        <v>560</v>
      </c>
      <c r="E41" s="16">
        <v>50000000</v>
      </c>
      <c r="F41" s="16">
        <v>50000000</v>
      </c>
      <c r="G41" s="16">
        <v>43513900</v>
      </c>
      <c r="H41" s="267">
        <f>F41-G41</f>
        <v>6486100</v>
      </c>
      <c r="I41" s="98" t="s">
        <v>551</v>
      </c>
      <c r="K41" s="3"/>
    </row>
    <row r="42" spans="1:11" s="12" customFormat="1" ht="15.75" customHeight="1">
      <c r="A42" s="250" t="s">
        <v>78</v>
      </c>
      <c r="B42" s="251"/>
      <c r="C42" s="251"/>
      <c r="D42" s="251"/>
      <c r="E42" s="25">
        <f>SUM(E38:E41)</f>
        <v>200000000</v>
      </c>
      <c r="F42" s="18">
        <f>SUM(F38:F41)</f>
        <v>200000000</v>
      </c>
      <c r="G42" s="18">
        <f>SUM(G38:G41)</f>
        <v>173587290</v>
      </c>
      <c r="H42" s="268">
        <f>SUM(H38:H41)</f>
        <v>26412710</v>
      </c>
      <c r="I42" s="23"/>
      <c r="K42" s="13"/>
    </row>
    <row r="43" spans="1:11" s="12" customFormat="1" ht="15.75" customHeight="1">
      <c r="A43" s="250" t="s">
        <v>47</v>
      </c>
      <c r="B43" s="251"/>
      <c r="C43" s="251"/>
      <c r="D43" s="251"/>
      <c r="E43" s="251"/>
      <c r="F43" s="251"/>
      <c r="G43" s="251"/>
      <c r="H43" s="252"/>
      <c r="I43" s="23"/>
      <c r="K43" s="13"/>
    </row>
    <row r="44" spans="1:11" s="2" customFormat="1" ht="45">
      <c r="A44" s="14">
        <v>1</v>
      </c>
      <c r="B44" s="15" t="s">
        <v>506</v>
      </c>
      <c r="C44" s="15" t="s">
        <v>11</v>
      </c>
      <c r="D44" s="144" t="s">
        <v>554</v>
      </c>
      <c r="E44" s="16">
        <v>20000000</v>
      </c>
      <c r="F44" s="16">
        <v>40000000</v>
      </c>
      <c r="G44" s="16">
        <v>39514500</v>
      </c>
      <c r="H44" s="267">
        <f>F44-G44</f>
        <v>485500</v>
      </c>
      <c r="I44" s="98" t="s">
        <v>551</v>
      </c>
      <c r="K44" s="3"/>
    </row>
    <row r="45" spans="1:11" s="2" customFormat="1" ht="45">
      <c r="A45" s="14">
        <v>2</v>
      </c>
      <c r="B45" s="15" t="s">
        <v>507</v>
      </c>
      <c r="C45" s="15" t="s">
        <v>11</v>
      </c>
      <c r="D45" s="144" t="s">
        <v>554</v>
      </c>
      <c r="E45" s="17">
        <v>0</v>
      </c>
      <c r="F45" s="16">
        <v>20000000</v>
      </c>
      <c r="G45" s="16">
        <v>20000000</v>
      </c>
      <c r="H45" s="269">
        <v>0</v>
      </c>
      <c r="I45" s="98" t="s">
        <v>551</v>
      </c>
      <c r="K45" s="3"/>
    </row>
    <row r="46" spans="1:11" s="12" customFormat="1" ht="15.75" customHeight="1">
      <c r="A46" s="250" t="s">
        <v>78</v>
      </c>
      <c r="B46" s="251"/>
      <c r="C46" s="251"/>
      <c r="D46" s="251"/>
      <c r="E46" s="25">
        <f>SUM(E44:E45)</f>
        <v>20000000</v>
      </c>
      <c r="F46" s="18">
        <f>SUM(F44:F45)</f>
        <v>60000000</v>
      </c>
      <c r="G46" s="18">
        <f>SUM(G44:G45)</f>
        <v>59514500</v>
      </c>
      <c r="H46" s="268">
        <f>SUM(H44:H45)</f>
        <v>485500</v>
      </c>
      <c r="I46" s="23"/>
      <c r="K46" s="13"/>
    </row>
    <row r="47" spans="1:11" s="12" customFormat="1" ht="15.75" customHeight="1">
      <c r="A47" s="250" t="s">
        <v>545</v>
      </c>
      <c r="B47" s="251"/>
      <c r="C47" s="251"/>
      <c r="D47" s="251"/>
      <c r="E47" s="251"/>
      <c r="F47" s="251"/>
      <c r="G47" s="251"/>
      <c r="H47" s="252"/>
      <c r="I47" s="23"/>
      <c r="K47" s="13"/>
    </row>
    <row r="48" spans="1:11" s="2" customFormat="1" ht="48.75" customHeight="1">
      <c r="A48" s="14">
        <v>1</v>
      </c>
      <c r="B48" s="166" t="s">
        <v>657</v>
      </c>
      <c r="C48" s="15" t="s">
        <v>51</v>
      </c>
      <c r="D48" s="15" t="s">
        <v>83</v>
      </c>
      <c r="E48" s="16">
        <v>50000000</v>
      </c>
      <c r="F48" s="16">
        <v>50000000</v>
      </c>
      <c r="G48" s="16">
        <v>50000000</v>
      </c>
      <c r="H48" s="269">
        <f>F48-G48</f>
        <v>0</v>
      </c>
      <c r="I48" s="15" t="s">
        <v>658</v>
      </c>
      <c r="K48" s="3"/>
    </row>
    <row r="49" spans="1:11" s="2" customFormat="1" ht="52.5" customHeight="1">
      <c r="A49" s="14">
        <v>2</v>
      </c>
      <c r="B49" s="15" t="s">
        <v>48</v>
      </c>
      <c r="C49" s="15" t="s">
        <v>51</v>
      </c>
      <c r="D49" s="15" t="s">
        <v>83</v>
      </c>
      <c r="E49" s="16">
        <v>100000000</v>
      </c>
      <c r="F49" s="16">
        <v>100000000</v>
      </c>
      <c r="G49" s="17">
        <v>0</v>
      </c>
      <c r="H49" s="267">
        <f>F49-G49</f>
        <v>100000000</v>
      </c>
      <c r="I49" s="15" t="s">
        <v>658</v>
      </c>
      <c r="K49" s="3"/>
    </row>
    <row r="50" spans="1:11" s="2" customFormat="1" ht="49.5" customHeight="1">
      <c r="A50" s="14">
        <v>3</v>
      </c>
      <c r="B50" s="15" t="s">
        <v>49</v>
      </c>
      <c r="C50" s="15" t="s">
        <v>51</v>
      </c>
      <c r="D50" s="15" t="s">
        <v>83</v>
      </c>
      <c r="E50" s="16">
        <v>150000000</v>
      </c>
      <c r="F50" s="16">
        <v>150000000</v>
      </c>
      <c r="G50" s="16">
        <f>F50-H50</f>
        <v>27932812.700000003</v>
      </c>
      <c r="H50" s="267">
        <v>122067187.3</v>
      </c>
      <c r="I50" s="15" t="s">
        <v>658</v>
      </c>
      <c r="K50" s="3"/>
    </row>
    <row r="51" spans="1:11" s="2" customFormat="1" ht="50.25" customHeight="1">
      <c r="A51" s="14">
        <v>4</v>
      </c>
      <c r="B51" s="15" t="s">
        <v>50</v>
      </c>
      <c r="C51" s="15" t="s">
        <v>51</v>
      </c>
      <c r="D51" s="15" t="s">
        <v>83</v>
      </c>
      <c r="E51" s="16">
        <v>150000000</v>
      </c>
      <c r="F51" s="16">
        <v>150000000</v>
      </c>
      <c r="G51" s="16">
        <f>F51-H51</f>
        <v>7358200</v>
      </c>
      <c r="H51" s="267">
        <v>142641800</v>
      </c>
      <c r="I51" s="15" t="s">
        <v>658</v>
      </c>
      <c r="K51" s="3"/>
    </row>
    <row r="52" spans="1:11" s="12" customFormat="1" ht="15.75" customHeight="1">
      <c r="A52" s="244" t="s">
        <v>20</v>
      </c>
      <c r="B52" s="245"/>
      <c r="C52" s="245"/>
      <c r="D52" s="246"/>
      <c r="E52" s="25">
        <f>SUM(E48:E51)</f>
        <v>450000000</v>
      </c>
      <c r="F52" s="18">
        <f>SUM(F48:F51)</f>
        <v>450000000</v>
      </c>
      <c r="G52" s="18">
        <f>SUM(G48:G51)</f>
        <v>85291012.7</v>
      </c>
      <c r="H52" s="268">
        <f>SUM(H48:H51)</f>
        <v>364708987.3</v>
      </c>
      <c r="I52" s="23"/>
      <c r="K52" s="13"/>
    </row>
    <row r="53" spans="1:11" s="2" customFormat="1" ht="15.75">
      <c r="A53" s="244" t="s">
        <v>20</v>
      </c>
      <c r="B53" s="245"/>
      <c r="C53" s="245"/>
      <c r="D53" s="246"/>
      <c r="E53" s="18">
        <f>E52+E46+E42+E36+E32+E20+E9</f>
        <v>2258250000</v>
      </c>
      <c r="F53" s="18">
        <f>F52+F46+F42+F36+F32+F20+F9</f>
        <v>2458250000</v>
      </c>
      <c r="G53" s="18">
        <f>G52+G46+G42+G36+G32+G20+G9</f>
        <v>838113785</v>
      </c>
      <c r="H53" s="268">
        <f>H52+H46+H42+H36+H32+H20+H9</f>
        <v>1626386215</v>
      </c>
      <c r="I53" s="15"/>
      <c r="K53" s="3"/>
    </row>
    <row r="57" ht="15">
      <c r="E57" s="20"/>
    </row>
    <row r="61" ht="15">
      <c r="F61" s="20"/>
    </row>
  </sheetData>
  <sheetProtection/>
  <mergeCells count="16">
    <mergeCell ref="A42:D42"/>
    <mergeCell ref="A47:H47"/>
    <mergeCell ref="A43:H43"/>
    <mergeCell ref="A46:D46"/>
    <mergeCell ref="A33:I33"/>
    <mergeCell ref="B36:D36"/>
    <mergeCell ref="A1:I1"/>
    <mergeCell ref="A4:I4"/>
    <mergeCell ref="A53:D53"/>
    <mergeCell ref="A21:H21"/>
    <mergeCell ref="A10:H10"/>
    <mergeCell ref="A20:D20"/>
    <mergeCell ref="A5:H5"/>
    <mergeCell ref="A52:D52"/>
    <mergeCell ref="A9:D9"/>
    <mergeCell ref="A37:H37"/>
  </mergeCells>
  <printOptions/>
  <pageMargins left="0.7" right="0.7" top="0.75" bottom="0.75" header="0.3" footer="0.3"/>
  <pageSetup firstPageNumber="14" useFirstPageNumber="1" fitToHeight="0" fitToWidth="1" horizontalDpi="600" verticalDpi="600" orientation="landscape" paperSize="9" scale="67" r:id="rId1"/>
  <headerFooter>
    <oddFooter>&amp;C&amp;P</oddFooter>
  </headerFooter>
  <rowBreaks count="1" manualBreakCount="1">
    <brk id="2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C11" sqref="C11"/>
    </sheetView>
  </sheetViews>
  <sheetFormatPr defaultColWidth="9.140625" defaultRowHeight="15"/>
  <cols>
    <col min="1" max="1" width="5.421875" style="0" customWidth="1"/>
    <col min="2" max="2" width="37.00390625" style="0" customWidth="1"/>
    <col min="3" max="3" width="26.421875" style="0" customWidth="1"/>
    <col min="4" max="4" width="18.28125" style="0" customWidth="1"/>
    <col min="5" max="5" width="21.8515625" style="0" customWidth="1"/>
    <col min="6" max="6" width="18.28125" style="0" customWidth="1"/>
    <col min="7" max="7" width="19.421875" style="0" customWidth="1"/>
    <col min="8" max="8" width="19.28125" style="0" customWidth="1"/>
    <col min="9" max="9" width="19.00390625" style="0" customWidth="1"/>
    <col min="10" max="10" width="9.140625" style="0" customWidth="1"/>
  </cols>
  <sheetData>
    <row r="1" spans="1:11" s="2" customFormat="1" ht="25.5" customHeight="1">
      <c r="A1" s="227" t="s">
        <v>14</v>
      </c>
      <c r="B1" s="227"/>
      <c r="C1" s="227"/>
      <c r="D1" s="227"/>
      <c r="E1" s="227"/>
      <c r="F1" s="227"/>
      <c r="G1" s="227"/>
      <c r="H1" s="227"/>
      <c r="I1" s="227"/>
      <c r="K1" s="3"/>
    </row>
    <row r="2" spans="1:11" s="2" customFormat="1" ht="33" customHeight="1">
      <c r="A2" s="4" t="s">
        <v>0</v>
      </c>
      <c r="B2" s="5" t="s">
        <v>1</v>
      </c>
      <c r="C2" s="5" t="s">
        <v>2</v>
      </c>
      <c r="D2" s="6" t="s">
        <v>3</v>
      </c>
      <c r="E2" s="7" t="s">
        <v>4</v>
      </c>
      <c r="F2" s="8" t="s">
        <v>5</v>
      </c>
      <c r="G2" s="8" t="s">
        <v>6</v>
      </c>
      <c r="H2" s="9" t="s">
        <v>7</v>
      </c>
      <c r="I2" s="5" t="s">
        <v>8</v>
      </c>
      <c r="K2" s="3"/>
    </row>
    <row r="3" spans="1:11" s="12" customFormat="1" ht="15.75">
      <c r="A3" s="10">
        <v>1</v>
      </c>
      <c r="B3" s="10">
        <v>2</v>
      </c>
      <c r="C3" s="10">
        <v>3</v>
      </c>
      <c r="D3" s="11">
        <v>4</v>
      </c>
      <c r="E3" s="10">
        <v>5</v>
      </c>
      <c r="F3" s="10">
        <v>6</v>
      </c>
      <c r="G3" s="10">
        <v>7</v>
      </c>
      <c r="H3" s="10">
        <v>8</v>
      </c>
      <c r="I3" s="10">
        <v>9</v>
      </c>
      <c r="K3" s="13"/>
    </row>
    <row r="4" spans="1:11" s="12" customFormat="1" ht="15.75" customHeight="1">
      <c r="A4" s="250" t="s">
        <v>54</v>
      </c>
      <c r="B4" s="251"/>
      <c r="C4" s="251"/>
      <c r="D4" s="251"/>
      <c r="E4" s="251"/>
      <c r="F4" s="251"/>
      <c r="G4" s="251"/>
      <c r="H4" s="252"/>
      <c r="I4" s="23"/>
      <c r="K4" s="13"/>
    </row>
    <row r="5" spans="1:11" s="2" customFormat="1" ht="120">
      <c r="A5" s="14">
        <v>1</v>
      </c>
      <c r="B5" s="15" t="s">
        <v>55</v>
      </c>
      <c r="C5" s="27" t="s">
        <v>508</v>
      </c>
      <c r="D5" s="15" t="s">
        <v>669</v>
      </c>
      <c r="E5" s="16">
        <v>65515000</v>
      </c>
      <c r="F5" s="16">
        <v>65515000</v>
      </c>
      <c r="G5" s="173">
        <v>61338000</v>
      </c>
      <c r="H5" s="16">
        <f>F5-G5</f>
        <v>4177000</v>
      </c>
      <c r="I5" s="15" t="s">
        <v>670</v>
      </c>
      <c r="K5" s="3"/>
    </row>
    <row r="6" spans="1:11" s="12" customFormat="1" ht="15.75" customHeight="1">
      <c r="A6" s="250" t="s">
        <v>53</v>
      </c>
      <c r="B6" s="251"/>
      <c r="C6" s="251"/>
      <c r="D6" s="251"/>
      <c r="E6" s="25">
        <f>SUM(E5:E5)</f>
        <v>65515000</v>
      </c>
      <c r="F6" s="18">
        <f>SUM(F5:F5)</f>
        <v>65515000</v>
      </c>
      <c r="G6" s="26">
        <f>SUM(G5:G5)</f>
        <v>61338000</v>
      </c>
      <c r="H6" s="18">
        <f>SUM(H5:H5)</f>
        <v>4177000</v>
      </c>
      <c r="I6" s="23"/>
      <c r="K6" s="13"/>
    </row>
  </sheetData>
  <sheetProtection/>
  <mergeCells count="3">
    <mergeCell ref="A1:I1"/>
    <mergeCell ref="A4:H4"/>
    <mergeCell ref="A6:D6"/>
  </mergeCells>
  <printOptions/>
  <pageMargins left="0.7" right="0.7" top="0.75" bottom="0.75" header="0.3" footer="0.3"/>
  <pageSetup firstPageNumber="17" useFirstPageNumber="1" fitToHeight="0" fitToWidth="1" horizontalDpi="600" verticalDpi="600" orientation="landscape" paperSize="9" scale="70"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9">
      <selection activeCell="B10" sqref="B10"/>
    </sheetView>
  </sheetViews>
  <sheetFormatPr defaultColWidth="9.140625" defaultRowHeight="15"/>
  <cols>
    <col min="1" max="1" width="5.421875" style="21" customWidth="1"/>
    <col min="2" max="2" width="39.8515625" style="21" customWidth="1"/>
    <col min="3" max="3" width="27.7109375" style="21" customWidth="1"/>
    <col min="4" max="4" width="18.28125" style="21" customWidth="1"/>
    <col min="5" max="5" width="21.8515625" style="21" customWidth="1"/>
    <col min="6" max="7" width="21.140625" style="21" customWidth="1"/>
    <col min="8" max="8" width="19.28125" style="21" customWidth="1"/>
    <col min="9" max="9" width="19.00390625" style="21" customWidth="1"/>
    <col min="10" max="10" width="9.140625" style="21" customWidth="1"/>
    <col min="11" max="16384" width="9.140625" style="21" customWidth="1"/>
  </cols>
  <sheetData>
    <row r="1" spans="1:11" s="2" customFormat="1" ht="25.5" customHeight="1">
      <c r="A1" s="227"/>
      <c r="B1" s="227"/>
      <c r="C1" s="227"/>
      <c r="D1" s="227"/>
      <c r="E1" s="227"/>
      <c r="F1" s="227"/>
      <c r="G1" s="227"/>
      <c r="H1" s="227"/>
      <c r="I1" s="227"/>
      <c r="K1" s="3"/>
    </row>
    <row r="2" spans="1:11" s="2" customFormat="1" ht="33" customHeight="1">
      <c r="A2" s="4" t="s">
        <v>0</v>
      </c>
      <c r="B2" s="5" t="s">
        <v>1</v>
      </c>
      <c r="C2" s="5" t="s">
        <v>2</v>
      </c>
      <c r="D2" s="6" t="s">
        <v>3</v>
      </c>
      <c r="E2" s="7" t="s">
        <v>4</v>
      </c>
      <c r="F2" s="8" t="s">
        <v>5</v>
      </c>
      <c r="G2" s="8" t="s">
        <v>6</v>
      </c>
      <c r="H2" s="9" t="s">
        <v>7</v>
      </c>
      <c r="I2" s="5" t="s">
        <v>8</v>
      </c>
      <c r="K2" s="3"/>
    </row>
    <row r="3" spans="1:11" s="12" customFormat="1" ht="15.75">
      <c r="A3" s="10">
        <v>1</v>
      </c>
      <c r="B3" s="10">
        <v>2</v>
      </c>
      <c r="C3" s="10">
        <v>3</v>
      </c>
      <c r="D3" s="11">
        <v>4</v>
      </c>
      <c r="E3" s="10">
        <v>5</v>
      </c>
      <c r="F3" s="10">
        <v>6</v>
      </c>
      <c r="G3" s="10">
        <v>7</v>
      </c>
      <c r="H3" s="10">
        <v>8</v>
      </c>
      <c r="I3" s="10">
        <v>9</v>
      </c>
      <c r="K3" s="13"/>
    </row>
    <row r="4" spans="1:11" s="12" customFormat="1" ht="15.75" customHeight="1">
      <c r="A4" s="250" t="s">
        <v>56</v>
      </c>
      <c r="B4" s="251"/>
      <c r="C4" s="251"/>
      <c r="D4" s="251"/>
      <c r="E4" s="251"/>
      <c r="F4" s="251"/>
      <c r="G4" s="251"/>
      <c r="H4" s="252"/>
      <c r="I4" s="23"/>
      <c r="K4" s="13"/>
    </row>
    <row r="5" spans="1:11" s="2" customFormat="1" ht="48.75" customHeight="1">
      <c r="A5" s="14">
        <v>1</v>
      </c>
      <c r="B5" s="15" t="s">
        <v>219</v>
      </c>
      <c r="C5" s="15" t="s">
        <v>234</v>
      </c>
      <c r="D5" s="15" t="s">
        <v>230</v>
      </c>
      <c r="E5" s="16">
        <v>210606928</v>
      </c>
      <c r="F5" s="16">
        <v>157644174.9</v>
      </c>
      <c r="G5" s="16">
        <v>157644174.9</v>
      </c>
      <c r="H5" s="17">
        <f aca="true" t="shared" si="0" ref="H5:H15">F5-G5</f>
        <v>0</v>
      </c>
      <c r="I5" s="15" t="s">
        <v>509</v>
      </c>
      <c r="K5" s="3"/>
    </row>
    <row r="6" spans="1:11" s="2" customFormat="1" ht="48.75" customHeight="1">
      <c r="A6" s="14">
        <v>2</v>
      </c>
      <c r="B6" s="15" t="s">
        <v>220</v>
      </c>
      <c r="C6" s="15" t="s">
        <v>234</v>
      </c>
      <c r="D6" s="15" t="s">
        <v>230</v>
      </c>
      <c r="E6" s="16">
        <v>46370072</v>
      </c>
      <c r="F6" s="16">
        <v>46166438.91</v>
      </c>
      <c r="G6" s="16">
        <v>46166438.91</v>
      </c>
      <c r="H6" s="17">
        <f t="shared" si="0"/>
        <v>0</v>
      </c>
      <c r="I6" s="15" t="s">
        <v>509</v>
      </c>
      <c r="K6" s="3"/>
    </row>
    <row r="7" spans="1:11" s="2" customFormat="1" ht="60">
      <c r="A7" s="14">
        <v>3</v>
      </c>
      <c r="B7" s="15" t="s">
        <v>221</v>
      </c>
      <c r="C7" s="15" t="s">
        <v>234</v>
      </c>
      <c r="D7" s="15" t="s">
        <v>231</v>
      </c>
      <c r="E7" s="16">
        <v>228600000</v>
      </c>
      <c r="F7" s="16">
        <v>170200000</v>
      </c>
      <c r="G7" s="16">
        <v>170200000</v>
      </c>
      <c r="H7" s="17">
        <f t="shared" si="0"/>
        <v>0</v>
      </c>
      <c r="I7" s="15" t="s">
        <v>510</v>
      </c>
      <c r="K7" s="3"/>
    </row>
    <row r="8" spans="1:11" s="2" customFormat="1" ht="45">
      <c r="A8" s="14">
        <v>4</v>
      </c>
      <c r="B8" s="15" t="s">
        <v>222</v>
      </c>
      <c r="C8" s="15" t="s">
        <v>234</v>
      </c>
      <c r="D8" s="15" t="s">
        <v>231</v>
      </c>
      <c r="E8" s="16">
        <v>57000000</v>
      </c>
      <c r="F8" s="16">
        <v>38000000</v>
      </c>
      <c r="G8" s="16">
        <v>38000000</v>
      </c>
      <c r="H8" s="17">
        <f t="shared" si="0"/>
        <v>0</v>
      </c>
      <c r="I8" s="15" t="s">
        <v>511</v>
      </c>
      <c r="K8" s="3"/>
    </row>
    <row r="9" spans="1:11" s="2" customFormat="1" ht="60">
      <c r="A9" s="14">
        <v>5</v>
      </c>
      <c r="B9" s="15" t="s">
        <v>57</v>
      </c>
      <c r="C9" s="15" t="s">
        <v>234</v>
      </c>
      <c r="D9" s="15" t="s">
        <v>232</v>
      </c>
      <c r="E9" s="16">
        <v>147910000</v>
      </c>
      <c r="F9" s="16">
        <v>104109102.2</v>
      </c>
      <c r="G9" s="16">
        <v>104109102.2</v>
      </c>
      <c r="H9" s="17">
        <f t="shared" si="0"/>
        <v>0</v>
      </c>
      <c r="I9" s="15" t="s">
        <v>512</v>
      </c>
      <c r="K9" s="3"/>
    </row>
    <row r="10" spans="1:11" s="2" customFormat="1" ht="60">
      <c r="A10" s="14">
        <v>6</v>
      </c>
      <c r="B10" s="15" t="s">
        <v>58</v>
      </c>
      <c r="C10" s="15" t="s">
        <v>234</v>
      </c>
      <c r="D10" s="15" t="s">
        <v>513</v>
      </c>
      <c r="E10" s="16">
        <v>412281544</v>
      </c>
      <c r="F10" s="16">
        <v>344000000</v>
      </c>
      <c r="G10" s="16">
        <v>344000000</v>
      </c>
      <c r="H10" s="17">
        <f t="shared" si="0"/>
        <v>0</v>
      </c>
      <c r="I10" s="15" t="s">
        <v>439</v>
      </c>
      <c r="K10" s="3"/>
    </row>
    <row r="11" spans="1:11" s="2" customFormat="1" ht="60">
      <c r="A11" s="14">
        <v>7</v>
      </c>
      <c r="B11" s="15" t="s">
        <v>223</v>
      </c>
      <c r="C11" s="15" t="s">
        <v>234</v>
      </c>
      <c r="D11" s="15" t="s">
        <v>514</v>
      </c>
      <c r="E11" s="16">
        <v>118062576</v>
      </c>
      <c r="F11" s="16">
        <v>83013408</v>
      </c>
      <c r="G11" s="16">
        <v>83013408</v>
      </c>
      <c r="H11" s="17">
        <f t="shared" si="0"/>
        <v>0</v>
      </c>
      <c r="I11" s="15" t="s">
        <v>438</v>
      </c>
      <c r="K11" s="3"/>
    </row>
    <row r="12" spans="1:11" s="2" customFormat="1" ht="45">
      <c r="A12" s="14">
        <v>8</v>
      </c>
      <c r="B12" s="15" t="s">
        <v>225</v>
      </c>
      <c r="C12" s="15" t="s">
        <v>235</v>
      </c>
      <c r="D12" s="15" t="s">
        <v>515</v>
      </c>
      <c r="E12" s="16">
        <v>103902000</v>
      </c>
      <c r="F12" s="16">
        <v>103902000</v>
      </c>
      <c r="G12" s="16">
        <v>103902000</v>
      </c>
      <c r="H12" s="17">
        <f t="shared" si="0"/>
        <v>0</v>
      </c>
      <c r="I12" s="15" t="s">
        <v>517</v>
      </c>
      <c r="K12" s="3"/>
    </row>
    <row r="13" spans="1:11" s="2" customFormat="1" ht="45">
      <c r="A13" s="14">
        <v>9</v>
      </c>
      <c r="B13" s="15" t="s">
        <v>224</v>
      </c>
      <c r="C13" s="15" t="s">
        <v>235</v>
      </c>
      <c r="D13" s="15" t="s">
        <v>516</v>
      </c>
      <c r="E13" s="16">
        <v>113042000</v>
      </c>
      <c r="F13" s="16">
        <v>113042000</v>
      </c>
      <c r="G13" s="16">
        <v>113042000</v>
      </c>
      <c r="H13" s="17">
        <f t="shared" si="0"/>
        <v>0</v>
      </c>
      <c r="I13" s="15" t="s">
        <v>517</v>
      </c>
      <c r="K13" s="3"/>
    </row>
    <row r="14" spans="1:11" s="2" customFormat="1" ht="45">
      <c r="A14" s="14">
        <v>10</v>
      </c>
      <c r="B14" s="15" t="s">
        <v>227</v>
      </c>
      <c r="C14" s="15" t="s">
        <v>235</v>
      </c>
      <c r="D14" s="15" t="s">
        <v>518</v>
      </c>
      <c r="E14" s="16">
        <v>80361000</v>
      </c>
      <c r="F14" s="16">
        <v>80361000</v>
      </c>
      <c r="G14" s="16">
        <v>80361000</v>
      </c>
      <c r="H14" s="17">
        <f t="shared" si="0"/>
        <v>0</v>
      </c>
      <c r="I14" s="15" t="s">
        <v>517</v>
      </c>
      <c r="K14" s="3"/>
    </row>
    <row r="15" spans="1:11" s="2" customFormat="1" ht="45">
      <c r="A15" s="14">
        <v>11</v>
      </c>
      <c r="B15" s="15" t="s">
        <v>226</v>
      </c>
      <c r="C15" s="15" t="s">
        <v>235</v>
      </c>
      <c r="D15" s="15" t="s">
        <v>228</v>
      </c>
      <c r="E15" s="16">
        <v>107873000</v>
      </c>
      <c r="F15" s="16">
        <v>107873000</v>
      </c>
      <c r="G15" s="16">
        <v>107873000</v>
      </c>
      <c r="H15" s="17">
        <f t="shared" si="0"/>
        <v>0</v>
      </c>
      <c r="I15" s="15" t="s">
        <v>229</v>
      </c>
      <c r="K15" s="3"/>
    </row>
    <row r="16" spans="1:11" s="12" customFormat="1" ht="15.75" customHeight="1">
      <c r="A16" s="250" t="s">
        <v>377</v>
      </c>
      <c r="B16" s="251"/>
      <c r="C16" s="251"/>
      <c r="D16" s="251"/>
      <c r="E16" s="25">
        <f>SUM(E5:E15)</f>
        <v>1626009120</v>
      </c>
      <c r="F16" s="18">
        <f>SUM(F5:F15)</f>
        <v>1348311124.01</v>
      </c>
      <c r="G16" s="18">
        <f>SUM(G5:G15)</f>
        <v>1348311124.01</v>
      </c>
      <c r="H16" s="19">
        <f>SUM(H5:H15)</f>
        <v>0</v>
      </c>
      <c r="I16" s="23"/>
      <c r="K16" s="13"/>
    </row>
    <row r="18" ht="15">
      <c r="E18" s="89"/>
    </row>
  </sheetData>
  <sheetProtection/>
  <mergeCells count="3">
    <mergeCell ref="A4:H4"/>
    <mergeCell ref="A16:D16"/>
    <mergeCell ref="A1:I1"/>
  </mergeCells>
  <printOptions/>
  <pageMargins left="0.7" right="0.7" top="0.75" bottom="0.75" header="0.3" footer="0.3"/>
  <pageSetup firstPageNumber="18" useFirstPageNumber="1" fitToHeight="0" fitToWidth="1" horizontalDpi="600" verticalDpi="600" orientation="landscape" paperSize="9" scale="67" r:id="rId1"/>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8"/>
  <sheetViews>
    <sheetView zoomScale="85" zoomScaleNormal="85" zoomScalePageLayoutView="0" workbookViewId="0" topLeftCell="A1">
      <selection activeCell="E15" sqref="E15"/>
    </sheetView>
  </sheetViews>
  <sheetFormatPr defaultColWidth="8.8515625" defaultRowHeight="15"/>
  <cols>
    <col min="1" max="1" width="5.421875" style="31" customWidth="1"/>
    <col min="2" max="2" width="37.00390625" style="31" customWidth="1"/>
    <col min="3" max="3" width="26.421875" style="31" customWidth="1"/>
    <col min="4" max="4" width="18.28125" style="31" customWidth="1"/>
    <col min="5" max="5" width="21.8515625" style="31" customWidth="1"/>
    <col min="6" max="6" width="20.00390625" style="31" customWidth="1"/>
    <col min="7" max="7" width="19.421875" style="31" customWidth="1"/>
    <col min="8" max="8" width="19.28125" style="31" customWidth="1"/>
    <col min="9" max="9" width="19.00390625" style="31" customWidth="1"/>
    <col min="10" max="10" width="9.140625" style="31" customWidth="1"/>
    <col min="11" max="16384" width="8.8515625" style="31" customWidth="1"/>
  </cols>
  <sheetData>
    <row r="1" spans="1:9" ht="15">
      <c r="A1" s="28"/>
      <c r="B1" s="28"/>
      <c r="C1" s="28"/>
      <c r="D1" s="28"/>
      <c r="E1" s="28"/>
      <c r="F1" s="28"/>
      <c r="G1" s="28"/>
      <c r="H1" s="28"/>
      <c r="I1" s="28"/>
    </row>
    <row r="2" spans="1:11" s="2" customFormat="1" ht="25.5" customHeight="1">
      <c r="A2" s="227" t="s">
        <v>14</v>
      </c>
      <c r="B2" s="227"/>
      <c r="C2" s="227"/>
      <c r="D2" s="227"/>
      <c r="E2" s="227"/>
      <c r="F2" s="227"/>
      <c r="G2" s="227"/>
      <c r="H2" s="227"/>
      <c r="I2" s="227"/>
      <c r="K2" s="3"/>
    </row>
    <row r="3" spans="1:11" s="2" customFormat="1" ht="33" customHeight="1">
      <c r="A3" s="11" t="s">
        <v>0</v>
      </c>
      <c r="B3" s="23" t="s">
        <v>1</v>
      </c>
      <c r="C3" s="23" t="s">
        <v>2</v>
      </c>
      <c r="D3" s="35" t="s">
        <v>3</v>
      </c>
      <c r="E3" s="36" t="s">
        <v>4</v>
      </c>
      <c r="F3" s="37" t="s">
        <v>5</v>
      </c>
      <c r="G3" s="37" t="s">
        <v>6</v>
      </c>
      <c r="H3" s="55" t="s">
        <v>7</v>
      </c>
      <c r="I3" s="23" t="s">
        <v>8</v>
      </c>
      <c r="K3" s="3"/>
    </row>
    <row r="4" spans="1:11" s="12" customFormat="1" ht="15.75">
      <c r="A4" s="10">
        <v>1</v>
      </c>
      <c r="B4" s="10">
        <v>2</v>
      </c>
      <c r="C4" s="10">
        <v>3</v>
      </c>
      <c r="D4" s="11">
        <v>4</v>
      </c>
      <c r="E4" s="10">
        <v>5</v>
      </c>
      <c r="F4" s="10">
        <v>6</v>
      </c>
      <c r="G4" s="10">
        <v>7</v>
      </c>
      <c r="H4" s="10">
        <v>8</v>
      </c>
      <c r="I4" s="10">
        <v>9</v>
      </c>
      <c r="K4" s="13"/>
    </row>
    <row r="5" spans="1:11" s="12" customFormat="1" ht="15.75" customHeight="1">
      <c r="A5" s="250" t="s">
        <v>59</v>
      </c>
      <c r="B5" s="251"/>
      <c r="C5" s="251"/>
      <c r="D5" s="251"/>
      <c r="E5" s="251"/>
      <c r="F5" s="251"/>
      <c r="G5" s="251"/>
      <c r="H5" s="252"/>
      <c r="I5" s="23"/>
      <c r="K5" s="13"/>
    </row>
    <row r="6" spans="1:11" s="2" customFormat="1" ht="60">
      <c r="A6" s="14">
        <v>1</v>
      </c>
      <c r="B6" s="15" t="s">
        <v>573</v>
      </c>
      <c r="C6" s="15" t="s">
        <v>386</v>
      </c>
      <c r="D6" s="15" t="s">
        <v>83</v>
      </c>
      <c r="E6" s="16">
        <v>95000000</v>
      </c>
      <c r="F6" s="16">
        <v>95000000</v>
      </c>
      <c r="G6" s="17">
        <v>0</v>
      </c>
      <c r="H6" s="16">
        <f>F6-G6</f>
        <v>95000000</v>
      </c>
      <c r="I6" s="15" t="s">
        <v>671</v>
      </c>
      <c r="K6" s="3"/>
    </row>
    <row r="7" spans="1:11" s="2" customFormat="1" ht="60">
      <c r="A7" s="14">
        <v>2</v>
      </c>
      <c r="B7" s="15" t="s">
        <v>572</v>
      </c>
      <c r="C7" s="15" t="s">
        <v>386</v>
      </c>
      <c r="D7" s="15" t="s">
        <v>83</v>
      </c>
      <c r="E7" s="16">
        <v>595000000</v>
      </c>
      <c r="F7" s="16">
        <v>560552827</v>
      </c>
      <c r="G7" s="17">
        <v>0</v>
      </c>
      <c r="H7" s="16">
        <f>F7-G7</f>
        <v>560552827</v>
      </c>
      <c r="I7" s="15" t="s">
        <v>671</v>
      </c>
      <c r="K7" s="3"/>
    </row>
    <row r="8" spans="1:11" s="12" customFormat="1" ht="15.75" customHeight="1">
      <c r="A8" s="250" t="s">
        <v>60</v>
      </c>
      <c r="B8" s="251"/>
      <c r="C8" s="251"/>
      <c r="D8" s="251"/>
      <c r="E8" s="25">
        <f>SUM(E6:E7)</f>
        <v>690000000</v>
      </c>
      <c r="F8" s="18">
        <f>SUM(F6:F7)</f>
        <v>655552827</v>
      </c>
      <c r="G8" s="26">
        <f>SUM(G6:G7)</f>
        <v>0</v>
      </c>
      <c r="H8" s="18">
        <f>SUM(H6:H7)</f>
        <v>655552827</v>
      </c>
      <c r="I8" s="23"/>
      <c r="K8" s="13"/>
    </row>
  </sheetData>
  <sheetProtection/>
  <mergeCells count="3">
    <mergeCell ref="A2:I2"/>
    <mergeCell ref="A5:H5"/>
    <mergeCell ref="A8:D8"/>
  </mergeCells>
  <printOptions/>
  <pageMargins left="0.7" right="0.7" top="0.75" bottom="0.75" header="0.3" footer="0.3"/>
  <pageSetup firstPageNumber="19" useFirstPageNumber="1" fitToHeight="0" fitToWidth="1" horizontalDpi="600" verticalDpi="600" orientation="landscape"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23"/>
  <sheetViews>
    <sheetView zoomScalePageLayoutView="0" workbookViewId="0" topLeftCell="A17">
      <selection activeCell="C6" sqref="C6"/>
    </sheetView>
  </sheetViews>
  <sheetFormatPr defaultColWidth="9.140625" defaultRowHeight="15"/>
  <cols>
    <col min="1" max="1" width="5.00390625" style="87" customWidth="1"/>
    <col min="2" max="2" width="33.8515625" style="87" customWidth="1"/>
    <col min="3" max="3" width="30.7109375" style="87" customWidth="1"/>
    <col min="4" max="4" width="26.140625" style="87" customWidth="1"/>
    <col min="5" max="5" width="22.421875" style="87" customWidth="1"/>
    <col min="6" max="6" width="18.421875" style="87" customWidth="1"/>
    <col min="7" max="7" width="18.28125" style="87" bestFit="1" customWidth="1"/>
    <col min="8" max="8" width="14.421875" style="87" customWidth="1"/>
    <col min="9" max="9" width="18.7109375" style="87" customWidth="1"/>
    <col min="10" max="16384" width="9.140625" style="87" customWidth="1"/>
  </cols>
  <sheetData>
    <row r="2" spans="1:9" s="31" customFormat="1" ht="15">
      <c r="A2" s="51"/>
      <c r="B2" s="52"/>
      <c r="C2" s="52"/>
      <c r="D2" s="52"/>
      <c r="E2" s="52"/>
      <c r="F2" s="52"/>
      <c r="G2" s="52"/>
      <c r="H2" s="52"/>
      <c r="I2" s="52"/>
    </row>
    <row r="3" spans="1:11" s="2" customFormat="1" ht="31.5">
      <c r="A3" s="53" t="s">
        <v>0</v>
      </c>
      <c r="B3" s="54" t="s">
        <v>1</v>
      </c>
      <c r="C3" s="54" t="s">
        <v>2</v>
      </c>
      <c r="D3" s="54" t="s">
        <v>3</v>
      </c>
      <c r="E3" s="55" t="s">
        <v>4</v>
      </c>
      <c r="F3" s="55" t="s">
        <v>5</v>
      </c>
      <c r="G3" s="55" t="s">
        <v>6</v>
      </c>
      <c r="H3" s="54" t="s">
        <v>7</v>
      </c>
      <c r="I3" s="54" t="s">
        <v>8</v>
      </c>
      <c r="K3" s="3"/>
    </row>
    <row r="4" spans="1:11" s="12" customFormat="1" ht="15.75">
      <c r="A4" s="10">
        <v>1</v>
      </c>
      <c r="B4" s="10">
        <v>2</v>
      </c>
      <c r="C4" s="10">
        <v>3</v>
      </c>
      <c r="D4" s="11">
        <v>4</v>
      </c>
      <c r="E4" s="10">
        <v>5</v>
      </c>
      <c r="F4" s="10">
        <v>6</v>
      </c>
      <c r="G4" s="10">
        <v>7</v>
      </c>
      <c r="H4" s="10">
        <v>8</v>
      </c>
      <c r="I4" s="10">
        <v>9</v>
      </c>
      <c r="K4" s="13"/>
    </row>
    <row r="5" spans="1:11" s="12" customFormat="1" ht="15.75">
      <c r="A5" s="56" t="s">
        <v>93</v>
      </c>
      <c r="B5" s="57"/>
      <c r="C5" s="57"/>
      <c r="D5" s="58"/>
      <c r="E5" s="59"/>
      <c r="F5" s="59"/>
      <c r="G5" s="59"/>
      <c r="H5" s="60"/>
      <c r="I5" s="61"/>
      <c r="K5" s="13"/>
    </row>
    <row r="6" spans="1:11" s="12" customFormat="1" ht="60">
      <c r="A6" s="14">
        <v>1</v>
      </c>
      <c r="B6" s="15" t="s">
        <v>94</v>
      </c>
      <c r="C6" s="40" t="s">
        <v>95</v>
      </c>
      <c r="D6" s="15" t="s">
        <v>83</v>
      </c>
      <c r="E6" s="16">
        <v>1500000</v>
      </c>
      <c r="F6" s="17">
        <v>0</v>
      </c>
      <c r="G6" s="79">
        <v>0</v>
      </c>
      <c r="H6" s="17">
        <f aca="true" t="shared" si="0" ref="H6:H22">F6-G6</f>
        <v>0</v>
      </c>
      <c r="I6" s="15" t="s">
        <v>385</v>
      </c>
      <c r="K6" s="13"/>
    </row>
    <row r="7" spans="1:11" s="12" customFormat="1" ht="60">
      <c r="A7" s="14">
        <v>2</v>
      </c>
      <c r="B7" s="15" t="s">
        <v>96</v>
      </c>
      <c r="C7" s="40" t="s">
        <v>97</v>
      </c>
      <c r="D7" s="15" t="s">
        <v>83</v>
      </c>
      <c r="E7" s="16">
        <v>1480000</v>
      </c>
      <c r="F7" s="17">
        <v>0</v>
      </c>
      <c r="G7" s="79">
        <v>0</v>
      </c>
      <c r="H7" s="17">
        <f t="shared" si="0"/>
        <v>0</v>
      </c>
      <c r="I7" s="15" t="s">
        <v>385</v>
      </c>
      <c r="K7" s="13"/>
    </row>
    <row r="8" spans="1:11" s="12" customFormat="1" ht="75">
      <c r="A8" s="14">
        <v>3</v>
      </c>
      <c r="B8" s="15" t="s">
        <v>98</v>
      </c>
      <c r="C8" s="40" t="s">
        <v>97</v>
      </c>
      <c r="D8" s="15" t="s">
        <v>83</v>
      </c>
      <c r="E8" s="16">
        <v>720000</v>
      </c>
      <c r="F8" s="17">
        <v>0</v>
      </c>
      <c r="G8" s="79">
        <v>0</v>
      </c>
      <c r="H8" s="17">
        <f t="shared" si="0"/>
        <v>0</v>
      </c>
      <c r="I8" s="15" t="s">
        <v>385</v>
      </c>
      <c r="K8" s="13"/>
    </row>
    <row r="9" spans="1:11" s="12" customFormat="1" ht="75">
      <c r="A9" s="14">
        <v>4</v>
      </c>
      <c r="B9" s="15" t="s">
        <v>99</v>
      </c>
      <c r="C9" s="40" t="s">
        <v>100</v>
      </c>
      <c r="D9" s="80" t="s">
        <v>83</v>
      </c>
      <c r="E9" s="16">
        <v>4350000</v>
      </c>
      <c r="F9" s="17">
        <v>0</v>
      </c>
      <c r="G9" s="79">
        <v>0</v>
      </c>
      <c r="H9" s="17">
        <f t="shared" si="0"/>
        <v>0</v>
      </c>
      <c r="I9" s="15" t="s">
        <v>385</v>
      </c>
      <c r="K9" s="13"/>
    </row>
    <row r="10" spans="1:11" s="12" customFormat="1" ht="90">
      <c r="A10" s="14">
        <v>5</v>
      </c>
      <c r="B10" s="15" t="s">
        <v>101</v>
      </c>
      <c r="C10" s="40" t="s">
        <v>97</v>
      </c>
      <c r="D10" s="15" t="s">
        <v>83</v>
      </c>
      <c r="E10" s="16">
        <v>3900000</v>
      </c>
      <c r="F10" s="17">
        <v>0</v>
      </c>
      <c r="G10" s="79">
        <v>0</v>
      </c>
      <c r="H10" s="17">
        <f t="shared" si="0"/>
        <v>0</v>
      </c>
      <c r="I10" s="15" t="s">
        <v>385</v>
      </c>
      <c r="K10" s="13"/>
    </row>
    <row r="11" spans="1:11" s="12" customFormat="1" ht="60">
      <c r="A11" s="14">
        <v>6</v>
      </c>
      <c r="B11" s="15" t="s">
        <v>102</v>
      </c>
      <c r="C11" s="40" t="s">
        <v>103</v>
      </c>
      <c r="D11" s="15" t="s">
        <v>83</v>
      </c>
      <c r="E11" s="16">
        <v>5880000</v>
      </c>
      <c r="F11" s="17">
        <v>0</v>
      </c>
      <c r="G11" s="79">
        <v>0</v>
      </c>
      <c r="H11" s="17">
        <f t="shared" si="0"/>
        <v>0</v>
      </c>
      <c r="I11" s="15" t="s">
        <v>385</v>
      </c>
      <c r="K11" s="13"/>
    </row>
    <row r="12" spans="1:11" s="12" customFormat="1" ht="60">
      <c r="A12" s="14">
        <v>7</v>
      </c>
      <c r="B12" s="15" t="s">
        <v>104</v>
      </c>
      <c r="C12" s="40" t="s">
        <v>105</v>
      </c>
      <c r="D12" s="15" t="s">
        <v>83</v>
      </c>
      <c r="E12" s="16">
        <v>3953000</v>
      </c>
      <c r="F12" s="17">
        <v>0</v>
      </c>
      <c r="G12" s="79">
        <v>0</v>
      </c>
      <c r="H12" s="17">
        <f t="shared" si="0"/>
        <v>0</v>
      </c>
      <c r="I12" s="15" t="s">
        <v>385</v>
      </c>
      <c r="K12" s="13"/>
    </row>
    <row r="13" spans="1:11" s="62" customFormat="1" ht="75">
      <c r="A13" s="14">
        <v>8</v>
      </c>
      <c r="B13" s="80" t="s">
        <v>106</v>
      </c>
      <c r="C13" s="40" t="s">
        <v>105</v>
      </c>
      <c r="D13" s="15" t="s">
        <v>83</v>
      </c>
      <c r="E13" s="81">
        <v>5947000</v>
      </c>
      <c r="F13" s="17">
        <v>0</v>
      </c>
      <c r="G13" s="79">
        <v>0</v>
      </c>
      <c r="H13" s="17">
        <f t="shared" si="0"/>
        <v>0</v>
      </c>
      <c r="I13" s="15" t="s">
        <v>385</v>
      </c>
      <c r="K13" s="63"/>
    </row>
    <row r="14" spans="1:11" s="62" customFormat="1" ht="30">
      <c r="A14" s="14">
        <v>9</v>
      </c>
      <c r="B14" s="80" t="s">
        <v>107</v>
      </c>
      <c r="C14" s="40" t="s">
        <v>108</v>
      </c>
      <c r="D14" s="15" t="s">
        <v>83</v>
      </c>
      <c r="E14" s="81">
        <v>6480000</v>
      </c>
      <c r="F14" s="17">
        <v>0</v>
      </c>
      <c r="G14" s="79">
        <v>0</v>
      </c>
      <c r="H14" s="17">
        <f t="shared" si="0"/>
        <v>0</v>
      </c>
      <c r="I14" s="15" t="s">
        <v>385</v>
      </c>
      <c r="K14" s="63"/>
    </row>
    <row r="15" spans="1:11" s="62" customFormat="1" ht="60">
      <c r="A15" s="14">
        <v>10</v>
      </c>
      <c r="B15" s="80" t="s">
        <v>109</v>
      </c>
      <c r="C15" s="40" t="s">
        <v>108</v>
      </c>
      <c r="D15" s="15" t="s">
        <v>83</v>
      </c>
      <c r="E15" s="81">
        <v>21460000</v>
      </c>
      <c r="F15" s="17">
        <v>0</v>
      </c>
      <c r="G15" s="79">
        <v>0</v>
      </c>
      <c r="H15" s="17">
        <f t="shared" si="0"/>
        <v>0</v>
      </c>
      <c r="I15" s="15" t="s">
        <v>385</v>
      </c>
      <c r="K15" s="63"/>
    </row>
    <row r="16" spans="1:11" s="62" customFormat="1" ht="75">
      <c r="A16" s="14">
        <v>11</v>
      </c>
      <c r="B16" s="80" t="s">
        <v>110</v>
      </c>
      <c r="C16" s="40" t="s">
        <v>100</v>
      </c>
      <c r="D16" s="80" t="s">
        <v>83</v>
      </c>
      <c r="E16" s="81">
        <v>4540000</v>
      </c>
      <c r="F16" s="17">
        <v>0</v>
      </c>
      <c r="G16" s="79">
        <v>0</v>
      </c>
      <c r="H16" s="17">
        <f t="shared" si="0"/>
        <v>0</v>
      </c>
      <c r="I16" s="15" t="s">
        <v>385</v>
      </c>
      <c r="K16" s="63"/>
    </row>
    <row r="17" spans="1:11" s="62" customFormat="1" ht="90">
      <c r="A17" s="14">
        <v>12</v>
      </c>
      <c r="B17" s="80" t="s">
        <v>111</v>
      </c>
      <c r="C17" s="40" t="s">
        <v>112</v>
      </c>
      <c r="D17" s="80" t="s">
        <v>83</v>
      </c>
      <c r="E17" s="81">
        <v>2400000</v>
      </c>
      <c r="F17" s="17">
        <v>0</v>
      </c>
      <c r="G17" s="79">
        <v>0</v>
      </c>
      <c r="H17" s="17">
        <f t="shared" si="0"/>
        <v>0</v>
      </c>
      <c r="I17" s="15" t="s">
        <v>385</v>
      </c>
      <c r="K17" s="63"/>
    </row>
    <row r="18" spans="1:11" s="62" customFormat="1" ht="60">
      <c r="A18" s="14">
        <v>13</v>
      </c>
      <c r="B18" s="80" t="s">
        <v>113</v>
      </c>
      <c r="C18" s="40" t="s">
        <v>112</v>
      </c>
      <c r="D18" s="80" t="s">
        <v>83</v>
      </c>
      <c r="E18" s="81">
        <v>3720000</v>
      </c>
      <c r="F18" s="17">
        <v>0</v>
      </c>
      <c r="G18" s="79">
        <v>0</v>
      </c>
      <c r="H18" s="17">
        <f t="shared" si="0"/>
        <v>0</v>
      </c>
      <c r="I18" s="15" t="s">
        <v>385</v>
      </c>
      <c r="K18" s="63"/>
    </row>
    <row r="19" spans="1:11" s="62" customFormat="1" ht="45">
      <c r="A19" s="14">
        <v>14</v>
      </c>
      <c r="B19" s="80" t="s">
        <v>114</v>
      </c>
      <c r="C19" s="40" t="s">
        <v>115</v>
      </c>
      <c r="D19" s="80" t="s">
        <v>83</v>
      </c>
      <c r="E19" s="81">
        <v>1050000</v>
      </c>
      <c r="F19" s="17">
        <v>0</v>
      </c>
      <c r="G19" s="79">
        <v>0</v>
      </c>
      <c r="H19" s="17">
        <f t="shared" si="0"/>
        <v>0</v>
      </c>
      <c r="I19" s="15" t="s">
        <v>385</v>
      </c>
      <c r="K19" s="63"/>
    </row>
    <row r="20" spans="1:11" s="62" customFormat="1" ht="60">
      <c r="A20" s="14">
        <v>15</v>
      </c>
      <c r="B20" s="80" t="s">
        <v>116</v>
      </c>
      <c r="C20" s="40" t="s">
        <v>115</v>
      </c>
      <c r="D20" s="80" t="s">
        <v>83</v>
      </c>
      <c r="E20" s="81">
        <v>7080000</v>
      </c>
      <c r="F20" s="17">
        <v>0</v>
      </c>
      <c r="G20" s="79">
        <v>0</v>
      </c>
      <c r="H20" s="17">
        <f t="shared" si="0"/>
        <v>0</v>
      </c>
      <c r="I20" s="15" t="s">
        <v>385</v>
      </c>
      <c r="K20" s="63"/>
    </row>
    <row r="21" spans="1:11" s="62" customFormat="1" ht="45">
      <c r="A21" s="14">
        <v>16</v>
      </c>
      <c r="B21" s="80" t="s">
        <v>117</v>
      </c>
      <c r="C21" s="40" t="s">
        <v>118</v>
      </c>
      <c r="D21" s="80" t="s">
        <v>83</v>
      </c>
      <c r="E21" s="81">
        <v>8990000</v>
      </c>
      <c r="F21" s="17">
        <v>0</v>
      </c>
      <c r="G21" s="79">
        <v>0</v>
      </c>
      <c r="H21" s="17">
        <f t="shared" si="0"/>
        <v>0</v>
      </c>
      <c r="I21" s="15" t="s">
        <v>385</v>
      </c>
      <c r="K21" s="63"/>
    </row>
    <row r="22" spans="1:11" s="62" customFormat="1" ht="15.75">
      <c r="A22" s="82" t="s">
        <v>119</v>
      </c>
      <c r="B22" s="83"/>
      <c r="C22" s="84"/>
      <c r="D22" s="84"/>
      <c r="E22" s="85">
        <f>SUM(E6:E21)</f>
        <v>83450000</v>
      </c>
      <c r="F22" s="19">
        <v>0</v>
      </c>
      <c r="G22" s="86">
        <v>0</v>
      </c>
      <c r="H22" s="19">
        <f t="shared" si="0"/>
        <v>0</v>
      </c>
      <c r="I22" s="84"/>
      <c r="K22" s="63"/>
    </row>
    <row r="23" s="65" customFormat="1" ht="15">
      <c r="A23" s="64"/>
    </row>
  </sheetData>
  <sheetProtection/>
  <printOptions/>
  <pageMargins left="0.7" right="0.7" top="0.75" bottom="0.75" header="0.3" footer="0.3"/>
  <pageSetup firstPageNumber="20" useFirstPageNumber="1" fitToHeight="0" fitToWidth="1" horizontalDpi="600" verticalDpi="600" orientation="landscape" paperSize="9" scale="63"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HADADI</dc:creator>
  <cp:keywords/>
  <dc:description/>
  <cp:lastModifiedBy>MuNey</cp:lastModifiedBy>
  <cp:lastPrinted>2023-07-13T07:01:47Z</cp:lastPrinted>
  <dcterms:created xsi:type="dcterms:W3CDTF">2022-10-11T05:19:26Z</dcterms:created>
  <dcterms:modified xsi:type="dcterms:W3CDTF">2023-07-26T05:26:40Z</dcterms:modified>
  <cp:category/>
  <cp:version/>
  <cp:contentType/>
  <cp:contentStatus/>
</cp:coreProperties>
</file>